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45" tabRatio="646" activeTab="14"/>
  </bookViews>
  <sheets>
    <sheet name="1-ilova" sheetId="22" r:id="rId1"/>
    <sheet name="2-ilova" sheetId="17" r:id="rId2"/>
    <sheet name="3-ilova" sheetId="18" r:id="rId3"/>
    <sheet name="4-ilova" sheetId="4" r:id="rId4"/>
    <sheet name="5-ilova" sheetId="20" r:id="rId5"/>
    <sheet name="6-ilova" sheetId="6" r:id="rId6"/>
    <sheet name="7-ilova" sheetId="19" r:id="rId7"/>
    <sheet name="8-ilova" sheetId="8" r:id="rId8"/>
    <sheet name="9-ilova" sheetId="9" r:id="rId9"/>
    <sheet name="10-ilova" sheetId="21" r:id="rId10"/>
    <sheet name="11-ilova" sheetId="11" r:id="rId11"/>
    <sheet name="12-ilova" sheetId="12" r:id="rId12"/>
    <sheet name="13-ilova" sheetId="13" r:id="rId13"/>
    <sheet name="14-ilova" sheetId="14" r:id="rId14"/>
    <sheet name="15-ilova" sheetId="15" r:id="rId15"/>
  </sheets>
  <definedNames>
    <definedName name="_xlnm.Print_Area" localSheetId="9">'10-ilova'!$A$1:$R$21</definedName>
    <definedName name="_xlnm.Print_Area" localSheetId="10">'11-ilova'!$A$1:$G$22</definedName>
    <definedName name="_xlnm.Print_Area" localSheetId="11">'12-ilova'!$A$1:$L$18</definedName>
    <definedName name="_xlnm.Print_Area" localSheetId="12">'13-ilova'!$A$1:$W$14</definedName>
    <definedName name="_xlnm.Print_Area" localSheetId="13">'14-ilova'!$A$1:$U$22</definedName>
    <definedName name="_xlnm.Print_Area" localSheetId="14">'15-ilova'!$A$1:$Y$20</definedName>
    <definedName name="_xlnm.Print_Area" localSheetId="0">'1-ilova'!$A$1:$Q$66</definedName>
    <definedName name="_xlnm.Print_Area" localSheetId="1">'2-ilova'!$A$1:$AA$32</definedName>
    <definedName name="_xlnm.Print_Area" localSheetId="2">'3-ilova'!$A$1:$P$85</definedName>
    <definedName name="_xlnm.Print_Area" localSheetId="3">'4-ilova'!$A$1:$J$27</definedName>
    <definedName name="_xlnm.Print_Area" localSheetId="4">'5-ilova'!$A$1:$T$17</definedName>
    <definedName name="_xlnm.Print_Area" localSheetId="5">'6-ilova'!$A$1:$H$26</definedName>
    <definedName name="_xlnm.Print_Area" localSheetId="6">'7-ilova'!$A$1:$AB$37</definedName>
    <definedName name="_xlnm.Print_Area" localSheetId="7">'8-ilova'!$A$1:$O$23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14" l="1"/>
  <c r="R9" i="14"/>
  <c r="Q9" i="14"/>
  <c r="P9" i="14"/>
  <c r="O9" i="14"/>
  <c r="M9" i="14"/>
  <c r="L9" i="14"/>
  <c r="K9" i="14"/>
  <c r="J9" i="14"/>
  <c r="I9" i="14"/>
  <c r="H9" i="14"/>
  <c r="G9" i="14"/>
  <c r="F9" i="14"/>
  <c r="E9" i="14"/>
  <c r="D9" i="14"/>
  <c r="C9" i="14"/>
  <c r="N8" i="14"/>
  <c r="N9" i="14" s="1"/>
  <c r="T9" i="20" l="1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C9" i="20"/>
  <c r="D33" i="22" l="1"/>
  <c r="X25" i="19" l="1"/>
  <c r="W25" i="19"/>
  <c r="N25" i="19"/>
  <c r="L25" i="19"/>
  <c r="K25" i="19"/>
  <c r="Z17" i="19"/>
  <c r="Y17" i="19"/>
  <c r="X17" i="19"/>
  <c r="W17" i="19"/>
  <c r="V17" i="19"/>
  <c r="U17" i="19"/>
  <c r="T17" i="19"/>
  <c r="S17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D17" i="19"/>
  <c r="C17" i="19"/>
  <c r="U16" i="19"/>
  <c r="P16" i="19"/>
  <c r="U14" i="19"/>
  <c r="Z12" i="19"/>
  <c r="Z10" i="19" s="1"/>
  <c r="Z25" i="19" s="1"/>
  <c r="U12" i="19"/>
  <c r="U10" i="19" s="1"/>
  <c r="U25" i="19" s="1"/>
  <c r="P12" i="19"/>
  <c r="P10" i="19" s="1"/>
  <c r="P25" i="19" s="1"/>
  <c r="Y10" i="19"/>
  <c r="Y25" i="19" s="1"/>
  <c r="X10" i="19"/>
  <c r="W10" i="19"/>
  <c r="V10" i="19"/>
  <c r="V25" i="19" s="1"/>
  <c r="T10" i="19"/>
  <c r="T25" i="19" s="1"/>
  <c r="S10" i="19"/>
  <c r="S25" i="19" s="1"/>
  <c r="R10" i="19"/>
  <c r="R25" i="19" s="1"/>
  <c r="Q10" i="19"/>
  <c r="Q25" i="19" s="1"/>
  <c r="O10" i="19"/>
  <c r="O25" i="19" s="1"/>
  <c r="N10" i="19"/>
  <c r="M10" i="19"/>
  <c r="M25" i="19" s="1"/>
  <c r="L10" i="19"/>
  <c r="K10" i="19"/>
  <c r="J10" i="19"/>
  <c r="J25" i="19" s="1"/>
  <c r="I10" i="19"/>
  <c r="I25" i="19" s="1"/>
  <c r="H10" i="19"/>
  <c r="H25" i="19" s="1"/>
  <c r="G10" i="19"/>
  <c r="G25" i="19" s="1"/>
  <c r="F10" i="19"/>
  <c r="F25" i="19" s="1"/>
  <c r="E10" i="19"/>
  <c r="E25" i="19" s="1"/>
  <c r="D10" i="19"/>
  <c r="D25" i="19" s="1"/>
  <c r="C10" i="19"/>
  <c r="L9" i="13" l="1"/>
  <c r="K9" i="13"/>
  <c r="J9" i="13"/>
  <c r="I9" i="13"/>
  <c r="H9" i="13"/>
  <c r="G9" i="13"/>
  <c r="C11" i="6" l="1"/>
  <c r="I22" i="4" l="1"/>
  <c r="I20" i="4"/>
  <c r="I19" i="4"/>
  <c r="I14" i="4"/>
  <c r="I13" i="4"/>
  <c r="I10" i="4"/>
  <c r="I9" i="4"/>
  <c r="I8" i="4"/>
  <c r="C8" i="4"/>
  <c r="C37" i="18" l="1"/>
  <c r="G30" i="18"/>
  <c r="E30" i="18"/>
  <c r="M30" i="18"/>
  <c r="O30" i="18"/>
  <c r="N30" i="18"/>
  <c r="L30" i="18"/>
  <c r="J30" i="18"/>
  <c r="I30" i="18"/>
  <c r="H30" i="18"/>
  <c r="F30" i="18"/>
  <c r="D30" i="18"/>
  <c r="C30" i="18"/>
  <c r="K10" i="17" l="1"/>
  <c r="K8" i="17" s="1"/>
  <c r="K20" i="17"/>
  <c r="E20" i="17"/>
  <c r="W10" i="17"/>
  <c r="W8" i="17" s="1"/>
  <c r="E10" i="17"/>
  <c r="E8" i="17" s="1"/>
  <c r="V8" i="17"/>
  <c r="U8" i="17"/>
  <c r="T8" i="17"/>
  <c r="S8" i="17"/>
  <c r="R8" i="17"/>
  <c r="Q8" i="17"/>
  <c r="P8" i="17"/>
  <c r="O8" i="17"/>
  <c r="N8" i="17"/>
  <c r="M8" i="17"/>
  <c r="L8" i="17"/>
  <c r="J8" i="17"/>
  <c r="I8" i="17"/>
  <c r="H8" i="17"/>
  <c r="G8" i="17"/>
  <c r="F8" i="17"/>
  <c r="D8" i="17"/>
  <c r="C8" i="17"/>
  <c r="O57" i="22" l="1"/>
  <c r="N57" i="22"/>
  <c r="O56" i="22"/>
  <c r="N56" i="22"/>
  <c r="O55" i="22"/>
  <c r="N55" i="22"/>
  <c r="O54" i="22"/>
  <c r="O53" i="22" s="1"/>
  <c r="O50" i="22" s="1"/>
  <c r="N54" i="22"/>
  <c r="N53" i="22" s="1"/>
  <c r="M53" i="22"/>
  <c r="M50" i="22" s="1"/>
  <c r="L53" i="22"/>
  <c r="K53" i="22"/>
  <c r="J53" i="22"/>
  <c r="I53" i="22"/>
  <c r="H53" i="22"/>
  <c r="H50" i="22" s="1"/>
  <c r="G53" i="22"/>
  <c r="G50" i="22" s="1"/>
  <c r="F53" i="22"/>
  <c r="F50" i="22" s="1"/>
  <c r="E53" i="22"/>
  <c r="E50" i="22" s="1"/>
  <c r="D53" i="22"/>
  <c r="C53" i="22"/>
  <c r="O52" i="22"/>
  <c r="N52" i="22"/>
  <c r="N50" i="22" s="1"/>
  <c r="O51" i="22"/>
  <c r="N51" i="22"/>
  <c r="L50" i="22"/>
  <c r="K50" i="22"/>
  <c r="J50" i="22"/>
  <c r="I50" i="22"/>
  <c r="O49" i="22"/>
  <c r="N49" i="22"/>
  <c r="O48" i="22"/>
  <c r="N48" i="22"/>
  <c r="O47" i="22"/>
  <c r="N47" i="22"/>
  <c r="O46" i="22"/>
  <c r="N46" i="22"/>
  <c r="O45" i="22"/>
  <c r="N45" i="22"/>
  <c r="O44" i="22"/>
  <c r="N44" i="22"/>
  <c r="O43" i="22"/>
  <c r="N43" i="22"/>
  <c r="M42" i="22"/>
  <c r="L42" i="22"/>
  <c r="N42" i="22" s="1"/>
  <c r="K42" i="22"/>
  <c r="J42" i="22"/>
  <c r="O42" i="22" s="1"/>
  <c r="I42" i="22"/>
  <c r="H42" i="22"/>
  <c r="G42" i="22"/>
  <c r="F42" i="22"/>
  <c r="E42" i="22"/>
  <c r="D42" i="22"/>
  <c r="C42" i="22"/>
  <c r="O41" i="22"/>
  <c r="N41" i="22"/>
  <c r="O40" i="22"/>
  <c r="N40" i="22"/>
  <c r="O39" i="22"/>
  <c r="N39" i="22"/>
  <c r="O38" i="22"/>
  <c r="N38" i="22"/>
  <c r="O37" i="22"/>
  <c r="N37" i="22"/>
  <c r="M36" i="22"/>
  <c r="M32" i="22" s="1"/>
  <c r="L36" i="22"/>
  <c r="L32" i="22" s="1"/>
  <c r="K36" i="22"/>
  <c r="J36" i="22"/>
  <c r="J32" i="22" s="1"/>
  <c r="I36" i="22"/>
  <c r="I32" i="22" s="1"/>
  <c r="H36" i="22"/>
  <c r="G36" i="22"/>
  <c r="F36" i="22"/>
  <c r="E36" i="22"/>
  <c r="D36" i="22"/>
  <c r="D32" i="22" s="1"/>
  <c r="O32" i="22" s="1"/>
  <c r="C36" i="22"/>
  <c r="O35" i="22"/>
  <c r="N35" i="22"/>
  <c r="O34" i="22"/>
  <c r="N34" i="22"/>
  <c r="M33" i="22"/>
  <c r="L33" i="22"/>
  <c r="K33" i="22"/>
  <c r="K32" i="22" s="1"/>
  <c r="J33" i="22"/>
  <c r="I33" i="22"/>
  <c r="H33" i="22"/>
  <c r="G33" i="22"/>
  <c r="F33" i="22"/>
  <c r="E33" i="22"/>
  <c r="C33" i="22"/>
  <c r="H32" i="22"/>
  <c r="G32" i="22"/>
  <c r="F32" i="22"/>
  <c r="E32" i="22"/>
  <c r="O31" i="22"/>
  <c r="N31" i="22"/>
  <c r="O30" i="22"/>
  <c r="N30" i="22"/>
  <c r="O29" i="22"/>
  <c r="N29" i="22"/>
  <c r="O28" i="22"/>
  <c r="N28" i="22"/>
  <c r="O27" i="22"/>
  <c r="N27" i="22"/>
  <c r="O26" i="22"/>
  <c r="N26" i="22"/>
  <c r="O25" i="22"/>
  <c r="N25" i="22"/>
  <c r="O24" i="22"/>
  <c r="N24" i="22"/>
  <c r="O23" i="22"/>
  <c r="N23" i="22"/>
  <c r="O22" i="22"/>
  <c r="N22" i="22"/>
  <c r="M21" i="22"/>
  <c r="L21" i="22"/>
  <c r="K21" i="22"/>
  <c r="J21" i="22"/>
  <c r="I21" i="22"/>
  <c r="H21" i="22"/>
  <c r="G21" i="22"/>
  <c r="F21" i="22"/>
  <c r="E21" i="22"/>
  <c r="D21" i="22"/>
  <c r="O21" i="22" s="1"/>
  <c r="C21" i="22"/>
  <c r="O20" i="22"/>
  <c r="N20" i="22"/>
  <c r="O19" i="22"/>
  <c r="N19" i="22"/>
  <c r="O18" i="22"/>
  <c r="N18" i="22"/>
  <c r="O16" i="22"/>
  <c r="N16" i="22"/>
  <c r="O15" i="22"/>
  <c r="N15" i="22"/>
  <c r="O14" i="22"/>
  <c r="N14" i="22"/>
  <c r="O13" i="22"/>
  <c r="N13" i="22"/>
  <c r="O12" i="22"/>
  <c r="N12" i="22"/>
  <c r="M10" i="22"/>
  <c r="L10" i="22"/>
  <c r="K10" i="22"/>
  <c r="J10" i="22"/>
  <c r="I10" i="22"/>
  <c r="H10" i="22"/>
  <c r="G10" i="22"/>
  <c r="F10" i="22"/>
  <c r="E10" i="22"/>
  <c r="D10" i="22"/>
  <c r="C10" i="22"/>
  <c r="O33" i="22" l="1"/>
  <c r="O36" i="22"/>
  <c r="C32" i="22"/>
  <c r="N32" i="22" s="1"/>
  <c r="N33" i="22"/>
  <c r="N21" i="22"/>
  <c r="O10" i="22"/>
  <c r="N10" i="22"/>
  <c r="N36" i="22"/>
  <c r="C17" i="18"/>
  <c r="C18" i="18"/>
  <c r="C19" i="18"/>
  <c r="C20" i="18"/>
  <c r="C8" i="18"/>
  <c r="C10" i="18"/>
  <c r="C12" i="18"/>
  <c r="N9" i="18"/>
  <c r="N10" i="18"/>
  <c r="N11" i="18"/>
  <c r="N12" i="18"/>
  <c r="N13" i="18"/>
  <c r="N14" i="18"/>
  <c r="N8" i="18"/>
  <c r="N7" i="18"/>
  <c r="C7" i="18"/>
  <c r="J67" i="18"/>
  <c r="J65" i="18" s="1"/>
  <c r="J52" i="18"/>
  <c r="J54" i="18"/>
  <c r="J45" i="18"/>
  <c r="J25" i="18"/>
  <c r="J21" i="18"/>
  <c r="J15" i="18"/>
  <c r="J8" i="18"/>
  <c r="L8" i="18" l="1"/>
  <c r="E16" i="17"/>
  <c r="E14" i="17" s="1"/>
  <c r="S10" i="15" l="1"/>
  <c r="V10" i="15"/>
  <c r="T10" i="15"/>
  <c r="U10" i="15"/>
  <c r="H47" i="18" l="1"/>
  <c r="Q13" i="21" l="1"/>
  <c r="P13" i="21"/>
  <c r="O13" i="21"/>
  <c r="N13" i="21"/>
  <c r="L13" i="21"/>
  <c r="J13" i="21"/>
  <c r="H13" i="21"/>
  <c r="F13" i="21"/>
  <c r="D13" i="21"/>
  <c r="C13" i="21"/>
  <c r="F20" i="6" l="1"/>
  <c r="F19" i="6"/>
  <c r="F18" i="6"/>
  <c r="F17" i="6"/>
  <c r="E16" i="6"/>
  <c r="E11" i="6" s="1"/>
  <c r="D16" i="6"/>
  <c r="D11" i="6" s="1"/>
  <c r="C16" i="6"/>
  <c r="F15" i="6"/>
  <c r="F14" i="6"/>
  <c r="F13" i="6"/>
  <c r="F12" i="6"/>
  <c r="F10" i="6"/>
  <c r="F9" i="6"/>
  <c r="F8" i="6"/>
  <c r="F16" i="6" l="1"/>
  <c r="F11" i="6" s="1"/>
  <c r="N78" i="18" l="1"/>
  <c r="C78" i="18"/>
  <c r="L76" i="18"/>
  <c r="N72" i="18"/>
  <c r="H72" i="18"/>
  <c r="C72" i="18"/>
  <c r="N71" i="18"/>
  <c r="H71" i="18"/>
  <c r="C71" i="18"/>
  <c r="N69" i="18"/>
  <c r="H69" i="18"/>
  <c r="C69" i="18"/>
  <c r="N68" i="18"/>
  <c r="H68" i="18"/>
  <c r="C68" i="18"/>
  <c r="L67" i="18"/>
  <c r="F67" i="18"/>
  <c r="D67" i="18"/>
  <c r="N63" i="18"/>
  <c r="L60" i="18"/>
  <c r="N60" i="18" s="1"/>
  <c r="N56" i="18"/>
  <c r="H56" i="18"/>
  <c r="F54" i="18"/>
  <c r="D54" i="18"/>
  <c r="N51" i="18"/>
  <c r="H51" i="18"/>
  <c r="N48" i="18"/>
  <c r="H48" i="18"/>
  <c r="C48" i="18"/>
  <c r="N47" i="18"/>
  <c r="C47" i="18"/>
  <c r="L45" i="18"/>
  <c r="F45" i="18"/>
  <c r="D45" i="18"/>
  <c r="H45" i="18" s="1"/>
  <c r="H44" i="18"/>
  <c r="H43" i="18"/>
  <c r="F41" i="18"/>
  <c r="N39" i="18"/>
  <c r="H39" i="18"/>
  <c r="N38" i="18"/>
  <c r="H38" i="18"/>
  <c r="C38" i="18"/>
  <c r="N37" i="18"/>
  <c r="H37" i="18"/>
  <c r="N36" i="18"/>
  <c r="H36" i="18"/>
  <c r="C36" i="18"/>
  <c r="O34" i="18"/>
  <c r="I34" i="18"/>
  <c r="C34" i="18"/>
  <c r="N32" i="18"/>
  <c r="H32" i="18"/>
  <c r="C32" i="18"/>
  <c r="N28" i="18"/>
  <c r="H28" i="18"/>
  <c r="N27" i="18"/>
  <c r="H27" i="18"/>
  <c r="L25" i="18"/>
  <c r="N25" i="18" s="1"/>
  <c r="F25" i="18"/>
  <c r="D25" i="18"/>
  <c r="N24" i="18"/>
  <c r="H24" i="18"/>
  <c r="C24" i="18"/>
  <c r="N23" i="18"/>
  <c r="N21" i="18" s="1"/>
  <c r="H23" i="18"/>
  <c r="H21" i="18" s="1"/>
  <c r="C23" i="18"/>
  <c r="C21" i="18" s="1"/>
  <c r="L21" i="18"/>
  <c r="F21" i="18"/>
  <c r="D21" i="18"/>
  <c r="N20" i="18"/>
  <c r="N19" i="18"/>
  <c r="N18" i="18"/>
  <c r="H18" i="18"/>
  <c r="N17" i="18"/>
  <c r="H17" i="18"/>
  <c r="N16" i="18"/>
  <c r="L15" i="18"/>
  <c r="C15" i="18" s="1"/>
  <c r="F15" i="18"/>
  <c r="D15" i="18"/>
  <c r="H15" i="18" s="1"/>
  <c r="H12" i="18"/>
  <c r="H10" i="18"/>
  <c r="F8" i="18"/>
  <c r="D8" i="18"/>
  <c r="H7" i="18"/>
  <c r="N15" i="18" l="1"/>
  <c r="C39" i="18"/>
  <c r="C27" i="18"/>
  <c r="C28" i="18"/>
  <c r="C63" i="18"/>
  <c r="H8" i="18"/>
  <c r="C26" i="18"/>
  <c r="C51" i="18"/>
  <c r="D52" i="18"/>
  <c r="L65" i="18"/>
  <c r="H67" i="18"/>
  <c r="C67" i="18"/>
  <c r="H25" i="18"/>
  <c r="C43" i="18"/>
  <c r="C44" i="18"/>
  <c r="C56" i="18"/>
  <c r="F52" i="18"/>
  <c r="H41" i="18"/>
  <c r="H54" i="18"/>
  <c r="F65" i="18"/>
  <c r="C29" i="18"/>
  <c r="N76" i="18"/>
  <c r="D65" i="18"/>
  <c r="N54" i="18"/>
  <c r="L52" i="18"/>
  <c r="N45" i="18"/>
  <c r="N67" i="18"/>
  <c r="W24" i="17"/>
  <c r="K24" i="17"/>
  <c r="E24" i="17"/>
  <c r="W22" i="17"/>
  <c r="K22" i="17"/>
  <c r="E22" i="17"/>
  <c r="V20" i="17"/>
  <c r="U20" i="17"/>
  <c r="T20" i="17"/>
  <c r="S20" i="17"/>
  <c r="R20" i="17"/>
  <c r="Q20" i="17"/>
  <c r="P20" i="17"/>
  <c r="O20" i="17"/>
  <c r="N20" i="17"/>
  <c r="M20" i="17"/>
  <c r="L20" i="17"/>
  <c r="J20" i="17"/>
  <c r="I20" i="17"/>
  <c r="H20" i="17"/>
  <c r="G20" i="17"/>
  <c r="F20" i="17"/>
  <c r="D20" i="17"/>
  <c r="C20" i="17"/>
  <c r="W19" i="17"/>
  <c r="W18" i="17"/>
  <c r="K18" i="17"/>
  <c r="E18" i="17"/>
  <c r="K17" i="17"/>
  <c r="E17" i="17"/>
  <c r="W16" i="17"/>
  <c r="K16" i="17"/>
  <c r="K14" i="17" s="1"/>
  <c r="V14" i="17"/>
  <c r="U14" i="17"/>
  <c r="T14" i="17"/>
  <c r="S14" i="17"/>
  <c r="R14" i="17"/>
  <c r="Q14" i="17"/>
  <c r="P14" i="17"/>
  <c r="O14" i="17"/>
  <c r="N14" i="17"/>
  <c r="M14" i="17"/>
  <c r="L14" i="17"/>
  <c r="J14" i="17"/>
  <c r="I14" i="17"/>
  <c r="H14" i="17"/>
  <c r="G14" i="17"/>
  <c r="F14" i="17"/>
  <c r="D14" i="17"/>
  <c r="C14" i="17"/>
  <c r="W13" i="17"/>
  <c r="W12" i="17"/>
  <c r="O6" i="22"/>
  <c r="N6" i="22"/>
  <c r="H52" i="18" l="1"/>
  <c r="C76" i="18"/>
  <c r="C65" i="18" s="1"/>
  <c r="C41" i="18"/>
  <c r="H65" i="18"/>
  <c r="C25" i="18"/>
  <c r="N65" i="18"/>
  <c r="C45" i="18"/>
  <c r="W20" i="17"/>
  <c r="W14" i="17"/>
  <c r="C54" i="18"/>
  <c r="C60" i="18"/>
  <c r="N52" i="18"/>
  <c r="C52" i="18" l="1"/>
  <c r="R10" i="15" l="1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C10" i="15"/>
  <c r="K10" i="12"/>
  <c r="J10" i="12"/>
  <c r="I10" i="12"/>
  <c r="C10" i="12"/>
  <c r="F12" i="11"/>
  <c r="E12" i="11"/>
  <c r="D12" i="11"/>
  <c r="C12" i="11"/>
</calcChain>
</file>

<file path=xl/sharedStrings.xml><?xml version="1.0" encoding="utf-8"?>
<sst xmlns="http://schemas.openxmlformats.org/spreadsheetml/2006/main" count="889" uniqueCount="541">
  <si>
    <t>Jami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</si>
  <si>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</si>
  <si>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</si>
  <si>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</si>
  <si>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</si>
  <si>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</si>
  <si>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</si>
  <si>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</si>
  <si>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</si>
  <si>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</si>
  <si>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</si>
  <si>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Umumiy fond</t>
  </si>
  <si>
    <t>shundan,</t>
  </si>
  <si>
    <t>1.1</t>
  </si>
  <si>
    <t>1.2</t>
  </si>
  <si>
    <t>2.1</t>
  </si>
  <si>
    <t>3</t>
  </si>
  <si>
    <t>3.1</t>
  </si>
  <si>
    <t>3.2</t>
  </si>
  <si>
    <t>4</t>
  </si>
  <si>
    <t>4.1</t>
  </si>
  <si>
    <t>4.2</t>
  </si>
  <si>
    <t>4.3</t>
  </si>
  <si>
    <t>4.4</t>
  </si>
  <si>
    <t>T/r</t>
  </si>
  <si>
    <t>A</t>
  </si>
  <si>
    <t>2.1.1</t>
  </si>
  <si>
    <t>Nomi</t>
  </si>
  <si>
    <t>Shundan,</t>
  </si>
  <si>
    <t>-</t>
  </si>
  <si>
    <t>MA'LUMOT</t>
  </si>
  <si>
    <t>Jadval-4</t>
  </si>
  <si>
    <t>kitob</t>
  </si>
  <si>
    <t>jurnal</t>
  </si>
  <si>
    <t>gazeta</t>
  </si>
  <si>
    <t>boshqalar        (avto. xarita  va boshq.)</t>
  </si>
  <si>
    <t>nodir nashrlar</t>
  </si>
  <si>
    <t>foydalanuvchilar so'rovi asosida</t>
  </si>
  <si>
    <t>Skanerlash</t>
  </si>
  <si>
    <t>son</t>
  </si>
  <si>
    <t>sahifa</t>
  </si>
  <si>
    <t>2.</t>
  </si>
  <si>
    <t>Dasturiy ta'minot</t>
  </si>
  <si>
    <t>UZNEL tizimi/ boshqa tizimlar</t>
  </si>
  <si>
    <t>bibliografik yozuv yaratish</t>
  </si>
  <si>
    <t>2.1.2</t>
  </si>
  <si>
    <t>bibliografik yozuvlarni tahrirlash</t>
  </si>
  <si>
    <t>2.1.3</t>
  </si>
  <si>
    <t>axborot-kutubxona  resurslarini tasniflash</t>
  </si>
  <si>
    <t>2.1.4</t>
  </si>
  <si>
    <t>axborot-kutubxona resusrlariga texnik ishlov berish</t>
  </si>
  <si>
    <t>to'liq matn ulash</t>
  </si>
  <si>
    <t>QR-kodlar</t>
  </si>
  <si>
    <t>yaratish</t>
  </si>
  <si>
    <t>tablolarga joylashtirish</t>
  </si>
  <si>
    <t>Audio versiyalarni yaratish</t>
  </si>
  <si>
    <t>5</t>
  </si>
  <si>
    <t>Buktreyler</t>
  </si>
  <si>
    <t>№</t>
  </si>
  <si>
    <t>Axborot-kutubxona markazlari nomi</t>
  </si>
  <si>
    <t>Jami:</t>
  </si>
  <si>
    <t>Jadval-6</t>
  </si>
  <si>
    <t xml:space="preserve">Yangi kitoblar taqdimoti </t>
  </si>
  <si>
    <t>Klublar</t>
  </si>
  <si>
    <t>Boshqalar (ijodiy kecha, davra suhbatlari)</t>
  </si>
  <si>
    <t>Tadbirlar  soni</t>
  </si>
  <si>
    <t>Ishtirok etganlar soni</t>
  </si>
  <si>
    <t>Hamkor tashkilotlar (soni)</t>
  </si>
  <si>
    <t xml:space="preserve">OAV va ijtimoiy tarmoqlarda yoritilishi </t>
  </si>
  <si>
    <t>Televedeniya</t>
  </si>
  <si>
    <t>Radio</t>
  </si>
  <si>
    <t>mahalliy gazetalar</t>
  </si>
  <si>
    <t>veb-sahifalar</t>
  </si>
  <si>
    <t>4.5</t>
  </si>
  <si>
    <t>Ijtimoiy tarmoqlar</t>
  </si>
  <si>
    <t>4.5.1</t>
  </si>
  <si>
    <t>Facebook (soni va havola)</t>
  </si>
  <si>
    <t>4.5.2</t>
  </si>
  <si>
    <t>Youtube  (soni va havola)</t>
  </si>
  <si>
    <t>4.5.3</t>
  </si>
  <si>
    <t>Instagram (soni va havola)</t>
  </si>
  <si>
    <t>4.5.4</t>
  </si>
  <si>
    <t>Telegram (soni va havola)</t>
  </si>
  <si>
    <t>Jadval-8</t>
  </si>
  <si>
    <t xml:space="preserve">Bino joylashgan manzil va foydalanishga   topshirilgan yili
</t>
  </si>
  <si>
    <r>
      <t xml:space="preserve">Balansda saqlovchi
</t>
    </r>
    <r>
      <rPr>
        <sz val="12"/>
        <color indexed="8"/>
        <rFont val="Times New Roman"/>
        <family val="1"/>
        <charset val="204"/>
      </rPr>
      <t>(nomi)</t>
    </r>
  </si>
  <si>
    <r>
      <t xml:space="preserve">Umumiy 
foydalanish 
maydoni
</t>
    </r>
    <r>
      <rPr>
        <sz val="12"/>
        <color indexed="8"/>
        <rFont val="Times New Roman"/>
        <family val="1"/>
        <charset val="204"/>
      </rPr>
      <t>(м2)</t>
    </r>
  </si>
  <si>
    <t xml:space="preserve">Yaroqlilik holati*
</t>
  </si>
  <si>
    <t>Axborot-kutubxona 
faoliyati ko‘rsatishga moslashganligi**</t>
  </si>
  <si>
    <t>Qo‘shimcha ma'lumotlar</t>
  </si>
  <si>
    <r>
      <t xml:space="preserve">Ishlab 
chiqarish qismi
</t>
    </r>
    <r>
      <rPr>
        <sz val="12"/>
        <color indexed="8"/>
        <rFont val="Times New Roman"/>
        <family val="1"/>
        <charset val="204"/>
      </rPr>
      <t>(м2)</t>
    </r>
  </si>
  <si>
    <r>
      <t xml:space="preserve">Fondlarni 
saqlash qismi
</t>
    </r>
    <r>
      <rPr>
        <sz val="12"/>
        <color indexed="8"/>
        <rFont val="Times New Roman"/>
        <family val="1"/>
        <charset val="204"/>
      </rPr>
      <t>(м2)</t>
    </r>
  </si>
  <si>
    <r>
      <t xml:space="preserve">Foydalanuv-
chilarga xizmat 
ko‘rsatish qimi
</t>
    </r>
    <r>
      <rPr>
        <sz val="12"/>
        <color indexed="8"/>
        <rFont val="Times New Roman"/>
        <family val="1"/>
        <charset val="204"/>
      </rPr>
      <t>(м2)</t>
    </r>
  </si>
  <si>
    <t>Moslashgan</t>
  </si>
  <si>
    <t>Yaxshi</t>
  </si>
  <si>
    <t>skayner</t>
  </si>
  <si>
    <t>Sh.Rashidov tuman AKM</t>
  </si>
  <si>
    <t>Kitob javoni  1tomonlama</t>
  </si>
  <si>
    <t>Sh. Rashidov tuman axborot- kutubxona markazi</t>
  </si>
  <si>
    <t>Kitob javoni  2tomonlama</t>
  </si>
  <si>
    <t>Kompter jamlamasi</t>
  </si>
  <si>
    <t>kompter stol</t>
  </si>
  <si>
    <t>printer</t>
  </si>
  <si>
    <t>katalojniy shkaf davriy nashrlar javoni</t>
  </si>
  <si>
    <t xml:space="preserve">modem </t>
  </si>
  <si>
    <t>telefon</t>
  </si>
  <si>
    <t xml:space="preserve"> </t>
  </si>
  <si>
    <t>Jadval-11</t>
  </si>
  <si>
    <t>Nom</t>
  </si>
  <si>
    <t>Hatlovdan o'tkaziladigan jami fond (nusxada)</t>
  </si>
  <si>
    <t>Hatlovdan o'tkazildi (nusxada)</t>
  </si>
  <si>
    <t>Yaroqsizlar (nusxada)</t>
  </si>
  <si>
    <t>Mazmunan eskirgan adabiyotlar (nusxada)</t>
  </si>
  <si>
    <t>Kitob</t>
  </si>
  <si>
    <t>Jurnal</t>
  </si>
  <si>
    <t>Gazeta</t>
  </si>
  <si>
    <t>Elektron resurslar</t>
  </si>
  <si>
    <t>Boshqalar</t>
  </si>
  <si>
    <t>JAMI:</t>
  </si>
  <si>
    <t>Jadval-12</t>
  </si>
  <si>
    <t>Axborot-kutubxona markazi</t>
  </si>
  <si>
    <t>Server qurilmalari</t>
  </si>
  <si>
    <t>Lokal tarmoq (bor yoki yo'q)</t>
  </si>
  <si>
    <t>Internet tarmog'i</t>
  </si>
  <si>
    <t>Internet tarmog'iga ulangan kompyuterlar soni</t>
  </si>
  <si>
    <t xml:space="preserve">Qo'shimcha ma'lumotlar
</t>
  </si>
  <si>
    <t>Soni</t>
  </si>
  <si>
    <t>Texnik ko'rsatgichlar</t>
  </si>
  <si>
    <t>Tipi (ADSL/FTTB</t>
  </si>
  <si>
    <t>Ta'rifi (nomi, tezligi</t>
  </si>
  <si>
    <t>Wi-Fi zona (bor yoki yo'q)</t>
  </si>
  <si>
    <t>Foydalanuvchilar soni</t>
  </si>
  <si>
    <t>Xodimlar soni</t>
  </si>
  <si>
    <t>M</t>
  </si>
  <si>
    <t>ADSL</t>
  </si>
  <si>
    <t>bor</t>
  </si>
  <si>
    <t>Yo'q</t>
  </si>
  <si>
    <t>SH.Rashidov tuman AKM</t>
  </si>
  <si>
    <t>Korporativ 1,4 mbt</t>
  </si>
  <si>
    <t>MA’LUMOT</t>
  </si>
  <si>
    <t>Jadval-13</t>
  </si>
  <si>
    <t>Hududiy tuzilmalar</t>
  </si>
  <si>
    <t>Kitob fondi</t>
  </si>
  <si>
    <t>shundan</t>
  </si>
  <si>
    <t>tuman(shahar)</t>
  </si>
  <si>
    <t>nomda</t>
  </si>
  <si>
    <t>nusxada</t>
  </si>
  <si>
    <t>kiril</t>
  </si>
  <si>
    <t>lotin</t>
  </si>
  <si>
    <t>Sharof Rashidov tuman AKM</t>
  </si>
  <si>
    <t>Jadval-14</t>
  </si>
  <si>
    <t>2023 yil</t>
  </si>
  <si>
    <t>Farqi</t>
  </si>
  <si>
    <t xml:space="preserve">Shtatlar birligi o‘zgarishiga izoh </t>
  </si>
  <si>
    <t>Ma'muriy- boshqaruv xodimlari shtat birligi</t>
  </si>
  <si>
    <t>Asosiy xodimlar shtat birligi</t>
  </si>
  <si>
    <t xml:space="preserve">Texnik va xizmat ko‘rsatuvchi xodimlar shtat birligi </t>
  </si>
  <si>
    <t>Jami shtat birligi</t>
  </si>
  <si>
    <t xml:space="preserve">Shtatlar jadvalida xodimlarni moddiy rag‘batlantirish jamg‘armasida ko‘zda tutilgan mablag‘                </t>
  </si>
  <si>
    <t>Shtatlar jadvalida xodimlarni moddiy rag‘batlantirish jamg‘armasidan ustamalar tayinlashga, mukofotlashga ishlatilgan mablag‘</t>
  </si>
  <si>
    <t>Shtatlar jadvalida xodimlarni moddiy rag‘batlantirish jamg‘armasida ko‘zda tutilgan mablag‘</t>
  </si>
  <si>
    <t>Jadval-15</t>
  </si>
  <si>
    <t>T/R</t>
  </si>
  <si>
    <t>Davriy nashrlar nashrlar/jurnal</t>
  </si>
  <si>
    <t xml:space="preserve">2022 y. </t>
  </si>
  <si>
    <t>mahalliy</t>
  </si>
  <si>
    <t>MDH</t>
  </si>
  <si>
    <t>xorijiy</t>
  </si>
  <si>
    <t>ajratilgan mablag'lar mln.so'm</t>
  </si>
  <si>
    <t>7</t>
  </si>
  <si>
    <t>Sh.Rashidov TAKM</t>
  </si>
  <si>
    <t>Sharof Rashidov tuman Uch- tepa dahasi Yangiobod mahallasi Mustaqillik ko'chasi         2021 yil</t>
  </si>
  <si>
    <r>
      <t xml:space="preserve">2022 y. ajratilgan mablag' </t>
    </r>
    <r>
      <rPr>
        <b/>
        <i/>
        <sz val="9"/>
        <color indexed="8"/>
        <rFont val="Times New Roman"/>
        <family val="1"/>
        <charset val="204"/>
      </rPr>
      <t>(mln.so'm)</t>
    </r>
  </si>
  <si>
    <t>2022 y. Sotib olingan kitoblar soni</t>
  </si>
  <si>
    <t>2023 y. ajratilgan mablag' (mln.so'm)</t>
  </si>
  <si>
    <t>2023 y. Sotib olingan kitoblar soni</t>
  </si>
  <si>
    <t>2024 yil</t>
  </si>
  <si>
    <t>2023 y.</t>
  </si>
  <si>
    <t>Jadval-1</t>
  </si>
  <si>
    <t>Т/Р</t>
  </si>
  <si>
    <t>Номи</t>
  </si>
  <si>
    <t>Elektron resusrlar</t>
  </si>
  <si>
    <t>CD/DVD</t>
  </si>
  <si>
    <t>Elektron fayl ko'rinishi</t>
  </si>
  <si>
    <t>А</t>
  </si>
  <si>
    <t>N</t>
  </si>
  <si>
    <t>O</t>
  </si>
  <si>
    <t>P</t>
  </si>
  <si>
    <t>Asosiy fond</t>
  </si>
  <si>
    <t>Majburiy nusxalar fondi</t>
  </si>
  <si>
    <t>1.3</t>
  </si>
  <si>
    <t>Depozitar fond</t>
  </si>
  <si>
    <t>1.4</t>
  </si>
  <si>
    <t>Nodir fond</t>
  </si>
  <si>
    <t>1.5</t>
  </si>
  <si>
    <t>Yordamchi-ko'makchi (ochiq) fond</t>
  </si>
  <si>
    <t>Bolalar adabiyoti</t>
  </si>
  <si>
    <r>
      <t xml:space="preserve">Darslik </t>
    </r>
    <r>
      <rPr>
        <i/>
        <sz val="11"/>
        <color indexed="8"/>
        <rFont val="Times New Roman"/>
        <family val="1"/>
        <charset val="204"/>
      </rPr>
      <t>(o'quv-metodik qo'llanmalarsiz)</t>
    </r>
  </si>
  <si>
    <t>Ommaviy-ko'ngilochar</t>
  </si>
  <si>
    <t>2</t>
  </si>
  <si>
    <t>Fan sohalari bo'yicha *</t>
  </si>
  <si>
    <t>Umumiy bo'lim</t>
  </si>
  <si>
    <t>2.2</t>
  </si>
  <si>
    <t>Falsafa fanlari</t>
  </si>
  <si>
    <t>2.3</t>
  </si>
  <si>
    <t>Diniy</t>
  </si>
  <si>
    <t>2.4</t>
  </si>
  <si>
    <t>Ijtimoiy-siyosiy</t>
  </si>
  <si>
    <t>2.5</t>
  </si>
  <si>
    <t>Tabiiy fanlar va aniq fanlar</t>
  </si>
  <si>
    <t>2.6</t>
  </si>
  <si>
    <t>Amaliy fanlar (texnika fanlari, qishloq xo'jaligi, tibbiyot)</t>
  </si>
  <si>
    <t>2.7</t>
  </si>
  <si>
    <t>San'at va sport</t>
  </si>
  <si>
    <t>2.8</t>
  </si>
  <si>
    <t xml:space="preserve">Adabiyotshunoslik, tilshunoslik, filologiya </t>
  </si>
  <si>
    <t>2.9</t>
  </si>
  <si>
    <t>Badiiy adabiyot</t>
  </si>
  <si>
    <t>2.10</t>
  </si>
  <si>
    <t xml:space="preserve">Tarix, geografiya </t>
  </si>
  <si>
    <t>Tillar bo'yicha, jami</t>
  </si>
  <si>
    <t>O'zbek tili</t>
  </si>
  <si>
    <t>3.1.1</t>
  </si>
  <si>
    <t>lotin alifbosida</t>
  </si>
  <si>
    <t>3.1.2</t>
  </si>
  <si>
    <t>kirill alifbosida</t>
  </si>
  <si>
    <t>Qardosh xalq tillari</t>
  </si>
  <si>
    <t>3.2.1</t>
  </si>
  <si>
    <t>Qoraqolpoq tili</t>
  </si>
  <si>
    <t>3.2.2</t>
  </si>
  <si>
    <t>Qozoq</t>
  </si>
  <si>
    <t>3.2.3</t>
  </si>
  <si>
    <t>Qirg'iz</t>
  </si>
  <si>
    <t>3.2.4</t>
  </si>
  <si>
    <t>Turkman</t>
  </si>
  <si>
    <t>3.2.5</t>
  </si>
  <si>
    <t>Tojik</t>
  </si>
  <si>
    <t>3.3</t>
  </si>
  <si>
    <t>Xorijiy til</t>
  </si>
  <si>
    <t>3.3.1</t>
  </si>
  <si>
    <t>Rus tili</t>
  </si>
  <si>
    <t>3.3.2</t>
  </si>
  <si>
    <t>Ingliz tili</t>
  </si>
  <si>
    <t>3.3.3</t>
  </si>
  <si>
    <t>Fransuz tili</t>
  </si>
  <si>
    <t>3.3.4</t>
  </si>
  <si>
    <t>Nemis tili</t>
  </si>
  <si>
    <t>3.3.5</t>
  </si>
  <si>
    <t>Xitoy tili</t>
  </si>
  <si>
    <t>3.3.6</t>
  </si>
  <si>
    <t>Koreys tili</t>
  </si>
  <si>
    <t>3.3.7</t>
  </si>
  <si>
    <t>boshqa tillar</t>
  </si>
  <si>
    <t>Majburiy nusxalar</t>
  </si>
  <si>
    <t>Beg'araz kelib tushgan</t>
  </si>
  <si>
    <t>4.2.1</t>
  </si>
  <si>
    <t>yuridik shaxslar</t>
  </si>
  <si>
    <t>4.2.2</t>
  </si>
  <si>
    <t>jismoniy shaxslar</t>
  </si>
  <si>
    <t>Sotib olingan</t>
  </si>
  <si>
    <t>xalqaro kitob almashuvi</t>
  </si>
  <si>
    <t>Jadval-2</t>
  </si>
  <si>
    <t>Jinsi
bo‘yicha</t>
  </si>
  <si>
    <t>Yoshi bo‘yicha</t>
  </si>
  <si>
    <t>Toifasi bo‘yicha</t>
  </si>
  <si>
    <t>Erkak</t>
  </si>
  <si>
    <t>Ayol</t>
  </si>
  <si>
    <t>7-13 yoshgacha</t>
  </si>
  <si>
    <t>14-17 yoshgacha</t>
  </si>
  <si>
    <t>18-25 yoshgacha</t>
  </si>
  <si>
    <t>26-54 -yoshgacha</t>
  </si>
  <si>
    <t>55 yosh va undan yuqori</t>
  </si>
  <si>
    <t>O‘quvchilar</t>
  </si>
  <si>
    <t>Abituriyentlar</t>
  </si>
  <si>
    <t>Talaba</t>
  </si>
  <si>
    <t>Magistrlar</t>
  </si>
  <si>
    <t>Ilmiy xodim</t>
  </si>
  <si>
    <t>Xizmatchilar</t>
  </si>
  <si>
    <t>Ishchilar</t>
  </si>
  <si>
    <t>Pensionerlar</t>
  </si>
  <si>
    <t>Uy bekalari</t>
  </si>
  <si>
    <t>Chet el fuqarosi</t>
  </si>
  <si>
    <t>Q</t>
  </si>
  <si>
    <t>R</t>
  </si>
  <si>
    <t>S</t>
  </si>
  <si>
    <t>T</t>
  </si>
  <si>
    <t>U</t>
  </si>
  <si>
    <t>V</t>
  </si>
  <si>
    <t>X</t>
  </si>
  <si>
    <t>Y</t>
  </si>
  <si>
    <t>Umumiy soni, JAMI</t>
  </si>
  <si>
    <t>An'anaviy usulda a'zo bo‘lganlar</t>
  </si>
  <si>
    <t>ID karta bo‘yicha (Uznel)</t>
  </si>
  <si>
    <t>Onlayn tarzda a'zo bo‘lganlar (Kutubxona rasmiy sayti orqali (Uznel))</t>
  </si>
  <si>
    <t>I chorak</t>
  </si>
  <si>
    <t>Jadval-3</t>
  </si>
  <si>
    <t>Т/р</t>
  </si>
  <si>
    <t>II chorak</t>
  </si>
  <si>
    <t>Birinchi yarim yillik</t>
  </si>
  <si>
    <t>III chorak</t>
  </si>
  <si>
    <t>IV chorak</t>
  </si>
  <si>
    <t>ikkinchi yarim yillik</t>
  </si>
  <si>
    <t xml:space="preserve">Ana'anaviy tarzda </t>
  </si>
  <si>
    <t>Masofadan</t>
  </si>
  <si>
    <t>Foydalanuvchilar qatnovi</t>
  </si>
  <si>
    <t xml:space="preserve">Foydalanuvchilarga berilgan resusrlar </t>
  </si>
  <si>
    <t>kitoblar</t>
  </si>
  <si>
    <t>jurnallar</t>
  </si>
  <si>
    <t>gazetalar</t>
  </si>
  <si>
    <t>elektron resurslar</t>
  </si>
  <si>
    <t>boshqa resurslar</t>
  </si>
  <si>
    <t xml:space="preserve">Ma'lumot-axborot xizmati </t>
  </si>
  <si>
    <t>Maslahat</t>
  </si>
  <si>
    <t>Telefon orqali va og‘zaki</t>
  </si>
  <si>
    <t xml:space="preserve">Yozma </t>
  </si>
  <si>
    <t>3.4</t>
  </si>
  <si>
    <t>Mavzuga oid</t>
  </si>
  <si>
    <t>Ekskursiyalar (soni)</t>
  </si>
  <si>
    <t>guruhlar soni</t>
  </si>
  <si>
    <t>foydalanuvchilar soni</t>
  </si>
  <si>
    <t>Ko'rgazmalar</t>
  </si>
  <si>
    <t>5.1</t>
  </si>
  <si>
    <t>mavzuli va shaxsga oid</t>
  </si>
  <si>
    <t>5.2</t>
  </si>
  <si>
    <t>yangi adabiyotlar</t>
  </si>
  <si>
    <t>5.3</t>
  </si>
  <si>
    <t>rasmli</t>
  </si>
  <si>
    <t>AKMga kelib tushgan buyurtmalar soni</t>
  </si>
  <si>
    <t>6.1</t>
  </si>
  <si>
    <t>An'anaviy usulda</t>
  </si>
  <si>
    <t>6.2</t>
  </si>
  <si>
    <t>Elektron pochta manzili orqali</t>
  </si>
  <si>
    <t>6.3</t>
  </si>
  <si>
    <t>Telefon orqali</t>
  </si>
  <si>
    <t>6.4</t>
  </si>
  <si>
    <t>Ijtimoiy tarmoqlar orqali</t>
  </si>
  <si>
    <t>Ko‘chma kutubxonalar orqali xizmat ko‘rsatish(chiqishlar soni)</t>
  </si>
  <si>
    <t>7.1</t>
  </si>
  <si>
    <t>Ko‘chma kutubxonalarga qatnovlar soni</t>
  </si>
  <si>
    <t>7.2</t>
  </si>
  <si>
    <t>Ko‘chma kutubxonalarga qo‘yilgan nashrlar soni</t>
  </si>
  <si>
    <t>7.3</t>
  </si>
  <si>
    <t>Kitob berilishi</t>
  </si>
  <si>
    <t>7.4</t>
  </si>
  <si>
    <t>Elektron resurslarning berilishi</t>
  </si>
  <si>
    <t>Ichki tartibda ishlab chiqilgan me'yoriy hujjatlar</t>
  </si>
  <si>
    <t>8.1</t>
  </si>
  <si>
    <t>Nizomlar</t>
  </si>
  <si>
    <t>8.2</t>
  </si>
  <si>
    <t>Yo'riqnomalar</t>
  </si>
  <si>
    <t xml:space="preserve">Hududdagi axborot-kutubxona muassasalariga metodik yordam ko‘rsatish </t>
  </si>
  <si>
    <t>9.1</t>
  </si>
  <si>
    <t>Joylarda sayyor seminarlar tashkil etish</t>
  </si>
  <si>
    <t>9.2</t>
  </si>
  <si>
    <t>Umumiy faoliyatni o‘rganish va taklif, tavsiyalar berish</t>
  </si>
  <si>
    <t>9.3</t>
  </si>
  <si>
    <t>Ishlab chiqilgan metodik qo‘llanmalar</t>
  </si>
  <si>
    <t>9.4</t>
  </si>
  <si>
    <t>Sohada belgilangan talab va me’yorlarni amalga oshirish bo‘yicha ishlab chiqilgan qo‘llanmalar</t>
  </si>
  <si>
    <t>9.5</t>
  </si>
  <si>
    <t>Yo‘nalishlar bo‘yicha faoliyatni o‘rganish va taklif, tavsiyalar berish</t>
  </si>
  <si>
    <t>10</t>
  </si>
  <si>
    <t>Boshqa tashkilotlar bilan hamkorlik</t>
  </si>
  <si>
    <t>10.1</t>
  </si>
  <si>
    <t>Axborot-kutubxona muassasalari bilan (soni)</t>
  </si>
  <si>
    <t>10.1.1</t>
  </si>
  <si>
    <t>Kelishuvlar (memorandium, shartnoma)</t>
  </si>
  <si>
    <t>10.1.2</t>
  </si>
  <si>
    <t xml:space="preserve">Hamkorlikdagi tadbirlar </t>
  </si>
  <si>
    <t>10.1.3</t>
  </si>
  <si>
    <t>Malaka oshirish va tajriba almashish</t>
  </si>
  <si>
    <t>10.1.4</t>
  </si>
  <si>
    <t>Seminar- treninglar</t>
  </si>
  <si>
    <t>10.1.5</t>
  </si>
  <si>
    <t>10.2</t>
  </si>
  <si>
    <t>Xorijiy tashkilotlar bilan (soni)</t>
  </si>
  <si>
    <t>10.2.1</t>
  </si>
  <si>
    <t>10.2.2</t>
  </si>
  <si>
    <t>10.2.3</t>
  </si>
  <si>
    <t>10.2.4</t>
  </si>
  <si>
    <t>11</t>
  </si>
  <si>
    <t>Bibliografik xizmat ko‘rsatish</t>
  </si>
  <si>
    <t>11.1</t>
  </si>
  <si>
    <t>O‘lkashunoslik bibliografiyasi</t>
  </si>
  <si>
    <t>11.1.1</t>
  </si>
  <si>
    <t>Shaxs bibliografiyasi qo'llanmasini tayyorlashda ma'lumot to'plash (adabiyotlar soni)</t>
  </si>
  <si>
    <t>11.1.2</t>
  </si>
  <si>
    <t>Mavzuli bibliografiya qo'llanmasini tayyorlashda ma'lumot to'plash (adabiyotlar soni);</t>
  </si>
  <si>
    <t>11.1.3</t>
  </si>
  <si>
    <t>O‘lkaning mashhur shaxslari hayoti va ijodiga, yoki o'lkaga bag'ishlangan mavzuli to‘liq matnli bibliografik qo'llanmalar disklarini yaratish</t>
  </si>
  <si>
    <t>11.1.4</t>
  </si>
  <si>
    <t>Bibliografik obzor</t>
  </si>
  <si>
    <t>11.1.5</t>
  </si>
  <si>
    <t>Esdalik, yo‘l ko‘rsatkich</t>
  </si>
  <si>
    <t>11.2</t>
  </si>
  <si>
    <t>Milliy bibliografiya</t>
  </si>
  <si>
    <t>11.2.1</t>
  </si>
  <si>
    <t>Respublika hamda hududiy davriy nashrlarda chop etilgan maqolalarni dasturga kiritish (bibliografik yozuv)</t>
  </si>
  <si>
    <t>11.2.2</t>
  </si>
  <si>
    <t>Ma'lumotlar bazasidan bibliografik tavsiflangan ro'yxat shakllantirish (adabiyotlar soni)</t>
  </si>
  <si>
    <t>11.3</t>
  </si>
  <si>
    <t>Davlat bibliografiyasi</t>
  </si>
  <si>
    <t>11.3.1</t>
  </si>
  <si>
    <t>“O'zbekiston matbuoti solnomasi” ga mahalliy nashrlar asosida adabiyotlarning bibliografik tavsiflangan ro'yxatini shakllantirish</t>
  </si>
  <si>
    <t>11.3.2</t>
  </si>
  <si>
    <t>“Viloyat matbuoti solnomasi”ni tuzish</t>
  </si>
  <si>
    <t>2022-yil</t>
  </si>
  <si>
    <t xml:space="preserve">2023-yil </t>
  </si>
  <si>
    <t>Axborot-kommunikatsiya xizmatlari 42 92 200</t>
  </si>
  <si>
    <t>moddiy-texnik bazani mustahkamlash (4354910, 4354920, 4354990)</t>
  </si>
  <si>
    <t xml:space="preserve">kutubxona fondi(4355300) </t>
  </si>
  <si>
    <t>aniqlangan reja</t>
  </si>
  <si>
    <t>kassa xarajati</t>
  </si>
  <si>
    <t>SH.Rashidov tuman axborot-kutubxona markazi</t>
  </si>
  <si>
    <t xml:space="preserve">Jami </t>
  </si>
  <si>
    <t>Jadval-7</t>
  </si>
  <si>
    <t>Nomlanishi</t>
  </si>
  <si>
    <t>Tasdiqlangan  shtat birligi  (Moliya tashkilotidan)</t>
  </si>
  <si>
    <t xml:space="preserve">Amaldagi xodimlar soni </t>
  </si>
  <si>
    <t>Vakant lazovimlar (soni. Shtat birligida)</t>
  </si>
  <si>
    <t>Jinsi</t>
  </si>
  <si>
    <t>Mutuhassisligi va ma'lumoti</t>
  </si>
  <si>
    <t>Yoshi</t>
  </si>
  <si>
    <t>Joriy yilda malaka oshirgan</t>
  </si>
  <si>
    <t>Axborot-kutubxona</t>
  </si>
  <si>
    <t>Axborot 
kommunikasiya</t>
  </si>
  <si>
    <t>Boshqa soha</t>
  </si>
  <si>
    <t>30 yoshgacha</t>
  </si>
  <si>
    <t>31-45 yosh oralig‘i</t>
  </si>
  <si>
    <t>46-53 yosh oralig‘i</t>
  </si>
  <si>
    <t>54 yosh va undan katta</t>
  </si>
  <si>
    <t xml:space="preserve"> Jami</t>
  </si>
  <si>
    <t>o‘quv kursi</t>
  </si>
  <si>
    <t>seminar-trening</t>
  </si>
  <si>
    <t>boshqalar</t>
  </si>
  <si>
    <t>Oliy</t>
  </si>
  <si>
    <t>O‘rta-
maxsus</t>
  </si>
  <si>
    <t>O‘rta</t>
  </si>
  <si>
    <t>Pensiyada</t>
  </si>
  <si>
    <t>Z</t>
  </si>
  <si>
    <t>O‘</t>
  </si>
  <si>
    <t>G‘</t>
  </si>
  <si>
    <t>Boshqaruv xodimlari</t>
  </si>
  <si>
    <t>1.1.</t>
  </si>
  <si>
    <t>Direktor</t>
  </si>
  <si>
    <t>1.2.</t>
  </si>
  <si>
    <t>Direktor o‘rinbasari</t>
  </si>
  <si>
    <t>1.3.</t>
  </si>
  <si>
    <t>Bosh hisobchi</t>
  </si>
  <si>
    <t>1.4.</t>
  </si>
  <si>
    <t>Yuristkonsult'</t>
  </si>
  <si>
    <t>1.5.</t>
  </si>
  <si>
    <t>Kadrlar bo‘yicha inspektor</t>
  </si>
  <si>
    <t>Asosiy (ishlab chiqarish) 
xodimlari</t>
  </si>
  <si>
    <t>2.1.</t>
  </si>
  <si>
    <t>Xizmat raxbari</t>
  </si>
  <si>
    <t>2.2.</t>
  </si>
  <si>
    <t>Sektor mudiri</t>
  </si>
  <si>
    <t>2.3.</t>
  </si>
  <si>
    <t>Bosh mutaxassis</t>
  </si>
  <si>
    <t>2.4.</t>
  </si>
  <si>
    <t>Yetakchi mutaxassis</t>
  </si>
  <si>
    <t>2.5.</t>
  </si>
  <si>
    <t>Mutaxassis</t>
  </si>
  <si>
    <t>Texnik va xizmat ko‘rsatish 
xodimlari</t>
  </si>
  <si>
    <t>Eslatma: Amalda 1 shtat birligida 0,5 stavkadan 2 nafar xodim  ishlayotgan bo‘lsa 1 ta xodim deb hisoblanadi va jinsi, mutaxassisligi, ma’lumoti, yoshi hamda malaka oshirganligi bo‘yicha ustunlar stavkasiga mos ravishda to‘ldiriladi</t>
  </si>
  <si>
    <r>
      <t xml:space="preserve">ajratilgan mablag'lar </t>
    </r>
    <r>
      <rPr>
        <b/>
        <i/>
        <sz val="12"/>
        <color indexed="8"/>
        <rFont val="Times New Roman"/>
        <family val="1"/>
        <charset val="204"/>
      </rPr>
      <t>mln.so'm</t>
    </r>
  </si>
  <si>
    <t>Kutubxona veb sahifasi</t>
  </si>
  <si>
    <t xml:space="preserve">Ijtimoiy tarmoqlarda kutubxona faoliyatiga oid yangiliklarni yoritish </t>
  </si>
  <si>
    <t>tashrif buyuruvchilar soni</t>
  </si>
  <si>
    <t>ko'rishlar soni</t>
  </si>
  <si>
    <t>Facebook</t>
  </si>
  <si>
    <t>Youtube</t>
  </si>
  <si>
    <t>Instagram</t>
  </si>
  <si>
    <t>Twitter</t>
  </si>
  <si>
    <t>Telegram</t>
  </si>
  <si>
    <t>havola 
( link)</t>
  </si>
  <si>
    <t>obunachilar soni</t>
  </si>
  <si>
    <t>elektron kitoblar</t>
  </si>
  <si>
    <t>audio kitoblar</t>
  </si>
  <si>
    <t>video roliklar</t>
  </si>
  <si>
    <t xml:space="preserve"> MA'LUMOT</t>
  </si>
  <si>
    <t>https://www.facebook.com/sharof.rashidov.tuman.akm/</t>
  </si>
  <si>
    <t xml:space="preserve">https://t.me/AkmJizzax </t>
  </si>
  <si>
    <t xml:space="preserve">https://t.me/SH_RASHIDOV_tuman_akm </t>
  </si>
  <si>
    <t>JAMI</t>
  </si>
  <si>
    <t>Hududlar                                                     (AKM va tuman AKM)</t>
  </si>
  <si>
    <t>Jadval-5</t>
  </si>
  <si>
    <t>Jadval-10</t>
  </si>
  <si>
    <t>2024 y. ajratilgan mablag' (birinchi yarim yillik holatiga) (mln.so'm)</t>
  </si>
  <si>
    <t>Yangi a'zo bo‘lganlar  ( birinchi yarim yillik holatiga)</t>
  </si>
  <si>
    <t>Qayta a'zo bo'lganlar                                 ( birinchi yarim yillik holatiga)</t>
  </si>
  <si>
    <t>https://www.youtube.com/channel/UCG-mg_DMkhlvMiq-e7liCQA</t>
  </si>
  <si>
    <t xml:space="preserve">
https://www.instagram.com/sh_rashidov_akm/
</t>
  </si>
  <si>
    <t>Sharof Rashidov tumani axborot-kutubxona markazi direktori :                                                         R.Adilova</t>
  </si>
  <si>
    <t>Sh.Rashidov tuman axborot-kutubxona markazi direktori:                                                                     R.Adilova</t>
  </si>
  <si>
    <t>Shartof  Rashidov  tuman axborot -kutubxona markazi direktori:                                      R.Adilova</t>
  </si>
  <si>
    <t>Shartof  Rashidov  tuman axborot -kutubxona markazi direktori:                                                              R.Adilova</t>
  </si>
  <si>
    <t>Shartof  Rashidov  tuman axborot -kutubxona markazi direktori:                                                                                  R.Adilova</t>
  </si>
  <si>
    <t>Sharof Rashidov tumani axborot-kutubxona markazi direktori :                                                                                              R.Adilova</t>
  </si>
  <si>
    <t>Jadval-9</t>
  </si>
  <si>
    <t>Inventar, jihoz va texnikalar</t>
  </si>
  <si>
    <t>Xodimlar uchun
(dona, komp.)</t>
  </si>
  <si>
    <t>Foydalanuvchilar 
uchun
(dona, komp.)</t>
  </si>
  <si>
    <t>Balansda saqlovchi</t>
  </si>
  <si>
    <r>
      <t xml:space="preserve">Axborot-kutubxona markazi
</t>
    </r>
    <r>
      <rPr>
        <sz val="12"/>
        <color indexed="8"/>
        <rFont val="Times New Roman"/>
        <family val="1"/>
        <charset val="204"/>
      </rPr>
      <t>(dona, komp.)</t>
    </r>
  </si>
  <si>
    <t>Boshqa muassasa (idora) balansida</t>
  </si>
  <si>
    <t>Xodimlar yoki boshqa jismoniy shaxsga tegishli
(dona)</t>
  </si>
  <si>
    <t>Muassasa (idora) nomi</t>
  </si>
  <si>
    <t>foydalanish maqsadi (shakli)</t>
  </si>
  <si>
    <t>Vaqtincha 
foydalanish 
uchun
 (dona)</t>
  </si>
  <si>
    <t>Ijara 
asosida 
(dona)</t>
  </si>
  <si>
    <t>Boshqa maqsad 
(shakl)da 
(dona)</t>
  </si>
  <si>
    <r>
      <t xml:space="preserve">Jami
</t>
    </r>
    <r>
      <rPr>
        <sz val="12"/>
        <color indexed="8"/>
        <rFont val="Times New Roman"/>
        <family val="1"/>
        <charset val="204"/>
      </rPr>
      <t>(K=H+I+J)</t>
    </r>
  </si>
  <si>
    <t>Axborot-kutubxona markazi nomi</t>
  </si>
  <si>
    <t xml:space="preserve"> Sh.Rashidov tuman аxborot -kutubxona markazining 2024-yil yillik  umumiy fondi bo'yicha                                                                                                                                  MA'LUMOT</t>
  </si>
  <si>
    <t>SH.Rashidov tuman аxborot-kutubxona markazining foydalanuvchilari to‘g‘risida 2024-yil yillik
MA'LUMOT</t>
  </si>
  <si>
    <t xml:space="preserve">Sh.Rashidov tuman axborot-kutubxona markazi foydalanuvchilarga axborot-kutubxona xizmati ko‘rsatish bo‘yicha  2024-yil yillik
ASOSIY KO‘RSATKICHLAR </t>
  </si>
  <si>
    <t>Sh.Rashidov tuman axborot-kutubxona markazining mavjud resurslarini raqamlashtirish va "Uznel" dasturida bibliografik yozuvlar yaratish, to'liq matn ulash  bo'yicha 2024-yil   yillik                                                                                      MA'LUMOT</t>
  </si>
  <si>
    <t>Jizzax viloyat tuman axborot-kutubxona markazining moddiy texnik bazasini mustahkamlash, kutubxona fondini boyitish, axborot-kommunikatsiya xizmatlariga                                                                                                                                                                                                            ajratilgan mablagʻlar toʻgʻrisida 2024-yil yillik</t>
  </si>
  <si>
    <t>Sh.Rashidov tuman axborot-kutubxona markazining o'tkazilgan tadbirlar bo'yicha 2024- yil yillik                                                                                                                                        MA'LUMOT</t>
  </si>
  <si>
    <t xml:space="preserve">Sh.Rashidov tuman axborot-kutubxona markazida faoliyat yuritayotgan kadrlar bo‘yicha  2024-yil  yillik                                                   </t>
  </si>
  <si>
    <t>Sharof    Rashidov tuman аxborot-kutubxona markazining    binosi   bo‘yicha     2024-yil yillik                                                                                                     MA'LUMOT</t>
  </si>
  <si>
    <t>Sharof  rashidov  tuman axborot-kutubxona markazining moddiy-texnik bazalari bo‘yicha 2024-yil  yillik                                                                                                                                                                                                     MA’LUMOT</t>
  </si>
  <si>
    <t xml:space="preserve">Shartof  Rashidov  tuman axborot -kutubxona markazining ijtimoiy tarmoqlarda faolligi bo'yicha 2024-yil yillik                                                                                               </t>
  </si>
  <si>
    <t>Sh.Rashidov tuman axborot-kutubxona markazi fondini xatlovdan o'tkazish bo'yicha                            2024-yil  yillik                                                                                                                                                                                                                                                                                        MA'LUMOT</t>
  </si>
  <si>
    <t>Sharof Rashidov tuman axborot-kutubxona markazining  internet  bo‘yicha  2024-yil  yillik  MA'LUMOT</t>
  </si>
  <si>
    <t xml:space="preserve">Shartof  Rashidov tuman axborot-kutubxona muassasi  kitob fondi, kitob sotib olishga  ajratilgan va sarflangan mablag‘lar  2024-yil yillik                                            
</t>
  </si>
  <si>
    <t>Sharof Rashidov  tuman axborot-kutubxona markazining shtatlar jadvali ijrosi yuizasidan 2024-yil yillik                                                                                                                                                                                                                                                                      MA'LUMOT</t>
  </si>
  <si>
    <t>Sharof  Rashidov  tuman axborot-kutubxona markazining  davriy nashrlarga obunani tashkil qilinishi to‘g‘risida 2024-yil yillik                                                                                       MA'LUMOT</t>
  </si>
  <si>
    <t>151</t>
  </si>
  <si>
    <t>1428</t>
  </si>
  <si>
    <t>60.000000</t>
  </si>
  <si>
    <r>
      <t xml:space="preserve">ajratilgan mablag'lar </t>
    </r>
    <r>
      <rPr>
        <b/>
        <i/>
        <sz val="12"/>
        <rFont val="Times New Roman"/>
        <family val="1"/>
        <charset val="204"/>
      </rPr>
      <t>mln.so'm</t>
    </r>
  </si>
  <si>
    <t>Yangi olingan nashrlar**                                       (  yillik holatiga)</t>
  </si>
  <si>
    <t>Yillik Jami</t>
  </si>
  <si>
    <t>2024-yil  yillik</t>
  </si>
  <si>
    <t>2024-yil yillik</t>
  </si>
  <si>
    <t>2024 y. Sotib olingan kitoblar soni ( yillik holatiga)</t>
  </si>
  <si>
    <t>2024 yil  yillik</t>
  </si>
  <si>
    <t xml:space="preserve">2024-yil.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</si>
</sst>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₽_-;\-* #,##0.00\ _₽_-;_-* &quot;-&quot;??\ _₽_-;_-@_-"/>
    <numFmt numFmtId="165" formatCode="_-* #,##0_р_._-;\-* #,##0_р_._-;_-* &quot;-&quot;_р_._-;_-@_-"/>
    <numFmt numFmtId="166" formatCode="_-* #,##0.00_р_._-;\-* #,##0.00_р_._-;_-* &quot;-&quot;??_р_._-;_-@_-"/>
    <numFmt numFmtId="167" formatCode="0.0"/>
    <numFmt numFmtId="168" formatCode="_-* #,##0.0_р_._-;\-* #,##0.0_р_._-;_-* &quot;-&quot;??_р_._-;_-@_-"/>
    <numFmt numFmtId="169" formatCode="_-* #,##0.0_р_._-;\-* #,##0.0_р_._-;_-* &quot; &quot;??_р_._-;_-@_-"/>
  </numFmts>
  <fonts count="5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i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1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F1F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DF7F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2">
    <xf numFmtId="0" fontId="0" fillId="0" borderId="0"/>
    <xf numFmtId="0" fontId="19" fillId="5" borderId="0" applyNumberFormat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7" fillId="0" borderId="0"/>
    <xf numFmtId="166" fontId="18" fillId="0" borderId="0" applyFont="0" applyFill="0" applyBorder="0" applyAlignment="0" applyProtection="0"/>
    <xf numFmtId="0" fontId="23" fillId="0" borderId="0"/>
    <xf numFmtId="166" fontId="1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8" fillId="0" borderId="0"/>
    <xf numFmtId="0" fontId="28" fillId="0" borderId="0"/>
    <xf numFmtId="0" fontId="31" fillId="0" borderId="0" applyNumberFormat="0" applyFill="0" applyBorder="0" applyAlignment="0" applyProtection="0">
      <alignment vertical="top"/>
      <protection locked="0"/>
    </xf>
    <xf numFmtId="166" fontId="18" fillId="0" borderId="0" applyFont="0" applyFill="0" applyBorder="0" applyAlignment="0" applyProtection="0"/>
    <xf numFmtId="168" fontId="27" fillId="0" borderId="0"/>
    <xf numFmtId="0" fontId="16" fillId="0" borderId="0">
      <alignment vertical="center"/>
    </xf>
    <xf numFmtId="164" fontId="18" fillId="0" borderId="0" applyFont="0" applyFill="0" applyBorder="0" applyAlignment="0" applyProtection="0"/>
    <xf numFmtId="169" fontId="30" fillId="0" borderId="0"/>
    <xf numFmtId="0" fontId="27" fillId="0" borderId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7" fillId="0" borderId="0"/>
    <xf numFmtId="168" fontId="27" fillId="0" borderId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7" fillId="0" borderId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28" fillId="0" borderId="0" applyFill="0" applyBorder="0" applyAlignment="0" applyProtection="0"/>
    <xf numFmtId="164" fontId="28" fillId="0" borderId="0" applyFill="0" applyBorder="0" applyAlignment="0" applyProtection="0"/>
    <xf numFmtId="164" fontId="28" fillId="0" borderId="0" applyFill="0" applyBorder="0" applyAlignment="0" applyProtection="0"/>
    <xf numFmtId="16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8" fillId="0" borderId="0" applyFill="0" applyBorder="0" applyAlignment="0" applyProtection="0"/>
    <xf numFmtId="164" fontId="28" fillId="0" borderId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8" fillId="0" borderId="0" applyFill="0" applyBorder="0" applyAlignment="0" applyProtection="0"/>
    <xf numFmtId="164" fontId="28" fillId="0" borderId="0" applyFill="0" applyBorder="0" applyAlignment="0" applyProtection="0"/>
    <xf numFmtId="164" fontId="28" fillId="0" borderId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8" fillId="0" borderId="0" applyFill="0" applyBorder="0" applyAlignment="0" applyProtection="0"/>
    <xf numFmtId="164" fontId="28" fillId="0" borderId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46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49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/>
    </xf>
    <xf numFmtId="49" fontId="5" fillId="6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5" fillId="6" borderId="1" xfId="0" applyFont="1" applyFill="1" applyBorder="1"/>
    <xf numFmtId="0" fontId="11" fillId="6" borderId="1" xfId="0" applyFont="1" applyFill="1" applyBorder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15" fillId="0" borderId="1" xfId="0" applyFont="1" applyBorder="1"/>
    <xf numFmtId="0" fontId="1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center"/>
    </xf>
    <xf numFmtId="0" fontId="6" fillId="6" borderId="1" xfId="0" applyFont="1" applyFill="1" applyBorder="1"/>
    <xf numFmtId="0" fontId="15" fillId="6" borderId="1" xfId="0" applyFont="1" applyFill="1" applyBorder="1"/>
    <xf numFmtId="0" fontId="6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/>
    <xf numFmtId="0" fontId="15" fillId="4" borderId="1" xfId="0" applyFont="1" applyFill="1" applyBorder="1"/>
    <xf numFmtId="0" fontId="6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/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/>
    <xf numFmtId="0" fontId="15" fillId="3" borderId="1" xfId="0" applyFont="1" applyFill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textRotation="90" wrapText="1"/>
    </xf>
    <xf numFmtId="0" fontId="8" fillId="3" borderId="1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11" fillId="10" borderId="0" xfId="0" applyFont="1" applyFill="1" applyAlignment="1">
      <alignment horizontal="center" vertical="center" wrapText="1"/>
    </xf>
    <xf numFmtId="0" fontId="8" fillId="0" borderId="1" xfId="0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0" borderId="0" xfId="0" applyFont="1"/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/>
    <xf numFmtId="0" fontId="5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wrapText="1"/>
    </xf>
    <xf numFmtId="0" fontId="0" fillId="6" borderId="1" xfId="0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1" fillId="0" borderId="1" xfId="3" applyFont="1" applyBorder="1" applyAlignment="1" applyProtection="1">
      <alignment horizontal="center" wrapText="1"/>
    </xf>
    <xf numFmtId="0" fontId="11" fillId="0" borderId="0" xfId="3" applyFont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0" borderId="0" xfId="0" applyFont="1"/>
    <xf numFmtId="0" fontId="34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5" fillId="2" borderId="10" xfId="0" applyFont="1" applyFill="1" applyBorder="1" applyAlignment="1">
      <alignment horizontal="center" vertical="center" wrapText="1"/>
    </xf>
    <xf numFmtId="0" fontId="37" fillId="2" borderId="12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11" borderId="16" xfId="0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5" fillId="2" borderId="19" xfId="0" applyFont="1" applyFill="1" applyBorder="1" applyAlignment="1">
      <alignment horizontal="center" vertical="center" wrapText="1"/>
    </xf>
    <xf numFmtId="0" fontId="35" fillId="11" borderId="1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38" fillId="0" borderId="0" xfId="1" applyFont="1" applyFill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7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20" fillId="12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0" fillId="0" borderId="0" xfId="0" applyProtection="1">
      <protection locked="0"/>
    </xf>
    <xf numFmtId="0" fontId="4" fillId="13" borderId="1" xfId="0" applyFont="1" applyFill="1" applyBorder="1" applyAlignment="1" applyProtection="1">
      <alignment horizontal="center" vertical="center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horizontal="center" vertical="center"/>
    </xf>
    <xf numFmtId="0" fontId="5" fillId="14" borderId="1" xfId="0" applyFont="1" applyFill="1" applyBorder="1"/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Protection="1"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 applyProtection="1">
      <alignment horizontal="left"/>
      <protection locked="0"/>
    </xf>
    <xf numFmtId="49" fontId="5" fillId="14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Protection="1">
      <protection locked="0"/>
    </xf>
    <xf numFmtId="49" fontId="2" fillId="14" borderId="1" xfId="0" applyNumberFormat="1" applyFont="1" applyFill="1" applyBorder="1" applyAlignment="1">
      <alignment horizontal="center" vertical="center"/>
    </xf>
    <xf numFmtId="0" fontId="2" fillId="14" borderId="1" xfId="0" applyFont="1" applyFill="1" applyBorder="1"/>
    <xf numFmtId="49" fontId="2" fillId="12" borderId="1" xfId="0" applyNumberFormat="1" applyFont="1" applyFill="1" applyBorder="1" applyAlignment="1">
      <alignment horizontal="center" vertical="center"/>
    </xf>
    <xf numFmtId="0" fontId="2" fillId="12" borderId="1" xfId="0" applyFont="1" applyFill="1" applyBorder="1"/>
    <xf numFmtId="49" fontId="2" fillId="16" borderId="1" xfId="0" applyNumberFormat="1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Protection="1">
      <protection locked="0"/>
    </xf>
    <xf numFmtId="0" fontId="8" fillId="3" borderId="1" xfId="0" applyFont="1" applyFill="1" applyBorder="1"/>
    <xf numFmtId="0" fontId="4" fillId="14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2" fontId="5" fillId="3" borderId="1" xfId="0" applyNumberFormat="1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11" fillId="15" borderId="1" xfId="0" applyFont="1" applyFill="1" applyBorder="1" applyAlignment="1" applyProtection="1">
      <alignment horizontal="center" vertical="center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15" borderId="1" xfId="0" applyFont="1" applyFill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center"/>
    </xf>
    <xf numFmtId="49" fontId="4" fillId="15" borderId="1" xfId="0" applyNumberFormat="1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16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7" fillId="15" borderId="1" xfId="0" applyFont="1" applyFill="1" applyBorder="1" applyProtection="1">
      <protection locked="0"/>
    </xf>
    <xf numFmtId="0" fontId="11" fillId="3" borderId="1" xfId="0" applyFont="1" applyFill="1" applyBorder="1" applyAlignment="1" applyProtection="1">
      <alignment vertical="center" wrapText="1"/>
      <protection locked="0"/>
    </xf>
    <xf numFmtId="0" fontId="11" fillId="15" borderId="1" xfId="0" applyFont="1" applyFill="1" applyBorder="1" applyProtection="1">
      <protection locked="0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49" fontId="11" fillId="15" borderId="1" xfId="0" applyNumberFormat="1" applyFont="1" applyFill="1" applyBorder="1" applyProtection="1">
      <protection locked="0"/>
    </xf>
    <xf numFmtId="0" fontId="9" fillId="15" borderId="1" xfId="0" applyFont="1" applyFill="1" applyBorder="1" applyProtection="1"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right"/>
      <protection locked="0"/>
    </xf>
    <xf numFmtId="0" fontId="11" fillId="3" borderId="1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Protection="1"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13" borderId="1" xfId="0" applyFont="1" applyFill="1" applyBorder="1" applyAlignment="1" applyProtection="1">
      <alignment vertical="center" wrapText="1"/>
      <protection locked="0"/>
    </xf>
    <xf numFmtId="0" fontId="42" fillId="13" borderId="1" xfId="0" applyFont="1" applyFill="1" applyBorder="1" applyAlignment="1" applyProtection="1">
      <alignment horizontal="center"/>
      <protection locked="0"/>
    </xf>
    <xf numFmtId="0" fontId="42" fillId="13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40" fillId="3" borderId="1" xfId="0" applyFont="1" applyFill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3" fillId="3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49" fontId="11" fillId="0" borderId="1" xfId="0" applyNumberFormat="1" applyFont="1" applyBorder="1" applyAlignment="1">
      <alignment horizontal="center"/>
    </xf>
    <xf numFmtId="0" fontId="5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/>
    <xf numFmtId="0" fontId="11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49" fontId="5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9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/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/>
    <xf numFmtId="0" fontId="5" fillId="3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wrapText="1"/>
    </xf>
    <xf numFmtId="0" fontId="44" fillId="3" borderId="1" xfId="0" applyFont="1" applyFill="1" applyBorder="1"/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/>
    </xf>
    <xf numFmtId="0" fontId="47" fillId="0" borderId="0" xfId="0" applyFont="1" applyProtection="1">
      <protection locked="0"/>
    </xf>
    <xf numFmtId="0" fontId="2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50" fillId="4" borderId="1" xfId="0" applyFont="1" applyFill="1" applyBorder="1" applyAlignment="1" applyProtection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vertical="center" wrapText="1"/>
    </xf>
    <xf numFmtId="0" fontId="39" fillId="3" borderId="3" xfId="0" applyFont="1" applyFill="1" applyBorder="1" applyAlignment="1">
      <alignment vertical="center"/>
    </xf>
    <xf numFmtId="0" fontId="5" fillId="3" borderId="1" xfId="0" applyFont="1" applyFill="1" applyBorder="1" applyAlignment="1" applyProtection="1">
      <alignment horizontal="center"/>
    </xf>
    <xf numFmtId="0" fontId="5" fillId="3" borderId="1" xfId="0" applyFont="1" applyFill="1" applyBorder="1" applyProtection="1"/>
    <xf numFmtId="0" fontId="5" fillId="4" borderId="1" xfId="0" applyFont="1" applyFill="1" applyBorder="1" applyProtection="1"/>
    <xf numFmtId="0" fontId="25" fillId="3" borderId="3" xfId="0" applyFont="1" applyFill="1" applyBorder="1" applyAlignment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25" fillId="3" borderId="3" xfId="0" applyFont="1" applyFill="1" applyBorder="1" applyAlignment="1">
      <alignment vertical="center"/>
    </xf>
    <xf numFmtId="0" fontId="25" fillId="3" borderId="3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0" fontId="3" fillId="3" borderId="3" xfId="0" applyFont="1" applyFill="1" applyBorder="1" applyAlignment="1">
      <alignment vertical="center"/>
    </xf>
    <xf numFmtId="0" fontId="40" fillId="0" borderId="0" xfId="0" applyFont="1"/>
    <xf numFmtId="0" fontId="5" fillId="11" borderId="9" xfId="0" applyFont="1" applyFill="1" applyBorder="1" applyAlignment="1">
      <alignment horizontal="center" vertical="center" wrapText="1"/>
    </xf>
    <xf numFmtId="0" fontId="5" fillId="11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11" borderId="27" xfId="0" applyFont="1" applyFill="1" applyBorder="1" applyAlignment="1">
      <alignment horizontal="center" vertical="center" wrapText="1"/>
    </xf>
    <xf numFmtId="0" fontId="5" fillId="11" borderId="2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24" fillId="0" borderId="1" xfId="3" applyBorder="1" applyAlignment="1">
      <alignment horizontal="center" vertical="center" wrapText="1"/>
    </xf>
    <xf numFmtId="0" fontId="24" fillId="0" borderId="1" xfId="3" applyBorder="1" applyAlignment="1" applyProtection="1">
      <alignment horizontal="center" vertical="center" wrapText="1"/>
    </xf>
    <xf numFmtId="0" fontId="26" fillId="0" borderId="0" xfId="3" applyFont="1" applyAlignment="1" applyProtection="1">
      <alignment horizontal="center" vertical="center" wrapText="1"/>
    </xf>
    <xf numFmtId="0" fontId="0" fillId="14" borderId="1" xfId="0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1" fillId="3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1" fillId="0" borderId="0" xfId="0" applyFont="1"/>
    <xf numFmtId="0" fontId="6" fillId="11" borderId="9" xfId="0" applyFont="1" applyFill="1" applyBorder="1" applyAlignment="1">
      <alignment horizontal="center" vertical="center" wrapText="1"/>
    </xf>
    <xf numFmtId="0" fontId="6" fillId="11" borderId="28" xfId="0" applyFont="1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14" borderId="1" xfId="0" applyFont="1" applyFill="1" applyBorder="1" applyAlignment="1" applyProtection="1">
      <alignment horizontal="center" vertical="center"/>
      <protection locked="0"/>
    </xf>
    <xf numFmtId="0" fontId="11" fillId="3" borderId="1" xfId="0" quotePrefix="1" applyFont="1" applyFill="1" applyBorder="1" applyAlignment="1" applyProtection="1">
      <alignment horizontal="center" vertical="center"/>
      <protection locked="0"/>
    </xf>
    <xf numFmtId="49" fontId="12" fillId="14" borderId="1" xfId="0" applyNumberFormat="1" applyFont="1" applyFill="1" applyBorder="1" applyAlignment="1">
      <alignment horizontal="center"/>
    </xf>
    <xf numFmtId="0" fontId="12" fillId="14" borderId="1" xfId="0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5" fillId="17" borderId="1" xfId="0" applyFont="1" applyFill="1" applyBorder="1" applyAlignment="1" applyProtection="1">
      <alignment horizontal="center" vertical="center"/>
    </xf>
    <xf numFmtId="0" fontId="4" fillId="17" borderId="1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/>
      <protection locked="0"/>
    </xf>
    <xf numFmtId="0" fontId="5" fillId="14" borderId="1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13" borderId="1" xfId="0" applyFont="1" applyFill="1" applyBorder="1" applyAlignment="1" applyProtection="1">
      <alignment horizontal="center" vertical="center" textRotation="90"/>
      <protection locked="0"/>
    </xf>
    <xf numFmtId="0" fontId="2" fillId="1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2" fillId="13" borderId="1" xfId="0" applyFont="1" applyFill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 applyProtection="1">
      <alignment horizontal="center" vertical="center" textRotation="90" wrapText="1"/>
      <protection locked="0"/>
    </xf>
    <xf numFmtId="0" fontId="2" fillId="13" borderId="2" xfId="0" applyFont="1" applyFill="1" applyBorder="1" applyAlignment="1" applyProtection="1">
      <alignment horizontal="center" vertical="center" wrapText="1"/>
      <protection locked="0"/>
    </xf>
    <xf numFmtId="0" fontId="2" fillId="13" borderId="5" xfId="0" applyFont="1" applyFill="1" applyBorder="1" applyAlignment="1" applyProtection="1">
      <alignment horizontal="center" vertical="center" wrapText="1"/>
      <protection locked="0"/>
    </xf>
    <xf numFmtId="0" fontId="5" fillId="13" borderId="1" xfId="0" applyFont="1" applyFill="1" applyBorder="1" applyAlignment="1" applyProtection="1">
      <alignment horizontal="center" vertical="center" textRotation="90" wrapText="1"/>
      <protection locked="0"/>
    </xf>
    <xf numFmtId="0" fontId="5" fillId="13" borderId="1" xfId="0" applyFont="1" applyFill="1" applyBorder="1" applyAlignment="1" applyProtection="1">
      <alignment horizontal="center" vertical="center" textRotation="90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13" borderId="1" xfId="0" applyFill="1" applyBorder="1" applyAlignment="1" applyProtection="1">
      <alignment horizontal="center"/>
      <protection locked="0"/>
    </xf>
    <xf numFmtId="0" fontId="5" fillId="13" borderId="1" xfId="0" applyFont="1" applyFill="1" applyBorder="1" applyAlignment="1" applyProtection="1">
      <alignment horizontal="center" vertical="center"/>
      <protection locked="0"/>
    </xf>
    <xf numFmtId="0" fontId="5" fillId="13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 wrapText="1"/>
    </xf>
    <xf numFmtId="0" fontId="3" fillId="0" borderId="0" xfId="0" applyFont="1" applyAlignment="1" applyProtection="1">
      <alignment horizontal="right"/>
      <protection locked="0"/>
    </xf>
    <xf numFmtId="0" fontId="2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2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0" xfId="12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indent="1"/>
    </xf>
    <xf numFmtId="0" fontId="5" fillId="0" borderId="0" xfId="0" applyFont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5" fillId="2" borderId="11" xfId="0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5" fillId="2" borderId="15" xfId="0" applyFont="1" applyFill="1" applyBorder="1" applyAlignment="1">
      <alignment horizontal="center" vertical="center" wrapText="1"/>
    </xf>
    <xf numFmtId="0" fontId="35" fillId="11" borderId="11" xfId="0" applyFont="1" applyFill="1" applyBorder="1" applyAlignment="1">
      <alignment horizontal="center" vertical="center" wrapText="1"/>
    </xf>
    <xf numFmtId="0" fontId="35" fillId="11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" fillId="12" borderId="3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textRotation="90" wrapText="1"/>
    </xf>
    <xf numFmtId="0" fontId="6" fillId="2" borderId="18" xfId="0" applyFont="1" applyFill="1" applyBorder="1" applyAlignment="1">
      <alignment horizontal="center" vertical="center" textRotation="90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5" fillId="2" borderId="18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11" borderId="23" xfId="0" applyFont="1" applyFill="1" applyBorder="1" applyAlignment="1">
      <alignment horizontal="center" vertical="center" wrapText="1"/>
    </xf>
    <xf numFmtId="0" fontId="5" fillId="11" borderId="24" xfId="0" applyFont="1" applyFill="1" applyBorder="1" applyAlignment="1">
      <alignment horizontal="center" vertical="center" wrapText="1"/>
    </xf>
    <xf numFmtId="0" fontId="5" fillId="11" borderId="25" xfId="0" applyFont="1" applyFill="1" applyBorder="1" applyAlignment="1">
      <alignment horizontal="center" vertical="center" wrapText="1"/>
    </xf>
  </cellXfs>
  <cellStyles count="92">
    <cellStyle name="Акцент3" xfId="1" builtinId="37"/>
    <cellStyle name="Гиперссылка" xfId="3" builtinId="8"/>
    <cellStyle name="Гиперссылка 2" xfId="4"/>
    <cellStyle name="Гиперссылка 2 2" xfId="10"/>
    <cellStyle name="Гиперссылка 2 3" xfId="13"/>
    <cellStyle name="Гиперссылка 3" xfId="9"/>
    <cellStyle name="Обычный" xfId="0" builtinId="0"/>
    <cellStyle name="Обычный 2" xfId="11"/>
    <cellStyle name="Обычный 2 2" xfId="7"/>
    <cellStyle name="Обычный 3" xfId="12"/>
    <cellStyle name="Обычный 4" xfId="2"/>
    <cellStyle name="Обычный 4 2" xfId="32"/>
    <cellStyle name="Обычный 5" xfId="5"/>
    <cellStyle name="Обычный 8" xfId="16"/>
    <cellStyle name="Финансовый [0] 2" xfId="21"/>
    <cellStyle name="Финансовый 10" xfId="29"/>
    <cellStyle name="Финансовый 11" xfId="30"/>
    <cellStyle name="Финансовый 12" xfId="31"/>
    <cellStyle name="Финансовый 13" xfId="36"/>
    <cellStyle name="Финансовый 14" xfId="37"/>
    <cellStyle name="Финансовый 15" xfId="33"/>
    <cellStyle name="Финансовый 16" xfId="40"/>
    <cellStyle name="Финансовый 16 2" xfId="72"/>
    <cellStyle name="Финансовый 17" xfId="38"/>
    <cellStyle name="Финансовый 17 2" xfId="70"/>
    <cellStyle name="Финансовый 18" xfId="39"/>
    <cellStyle name="Финансовый 18 2" xfId="71"/>
    <cellStyle name="Финансовый 19" xfId="43"/>
    <cellStyle name="Финансовый 2" xfId="8"/>
    <cellStyle name="Финансовый 2 2" xfId="15"/>
    <cellStyle name="Финансовый 2 2 2" xfId="22"/>
    <cellStyle name="Финансовый 2 3" xfId="18"/>
    <cellStyle name="Финансовый 2 3 2" xfId="23"/>
    <cellStyle name="Финансовый 2 4" xfId="19"/>
    <cellStyle name="Финансовый 2 5" xfId="17"/>
    <cellStyle name="Финансовый 2 5 2" xfId="34"/>
    <cellStyle name="Финансовый 2 5 2 2" xfId="68"/>
    <cellStyle name="Финансовый 2 5 3" xfId="57"/>
    <cellStyle name="Финансовый 2 5 3 2" xfId="84"/>
    <cellStyle name="Финансовый 2 5 4" xfId="63"/>
    <cellStyle name="Финансовый 2 5 4 2" xfId="90"/>
    <cellStyle name="Финансовый 2 5 5" xfId="66"/>
    <cellStyle name="Финансовый 2 6" xfId="59"/>
    <cellStyle name="Финансовый 2 6 2" xfId="86"/>
    <cellStyle name="Финансовый 2 7" xfId="61"/>
    <cellStyle name="Финансовый 2 7 2" xfId="88"/>
    <cellStyle name="Финансовый 20" xfId="42"/>
    <cellStyle name="Финансовый 21" xfId="44"/>
    <cellStyle name="Финансовый 22" xfId="45"/>
    <cellStyle name="Финансовый 22 2" xfId="74"/>
    <cellStyle name="Финансовый 23" xfId="48"/>
    <cellStyle name="Финансовый 23 2" xfId="77"/>
    <cellStyle name="Финансовый 24" xfId="46"/>
    <cellStyle name="Финансовый 24 2" xfId="75"/>
    <cellStyle name="Финансовый 25" xfId="49"/>
    <cellStyle name="Финансовый 25 2" xfId="78"/>
    <cellStyle name="Финансовый 26" xfId="41"/>
    <cellStyle name="Финансовый 26 2" xfId="73"/>
    <cellStyle name="Финансовый 27" xfId="47"/>
    <cellStyle name="Финансовый 27 2" xfId="76"/>
    <cellStyle name="Финансовый 28" xfId="51"/>
    <cellStyle name="Финансовый 28 2" xfId="80"/>
    <cellStyle name="Финансовый 29" xfId="50"/>
    <cellStyle name="Финансовый 29 2" xfId="79"/>
    <cellStyle name="Финансовый 3" xfId="14"/>
    <cellStyle name="Финансовый 3 2" xfId="20"/>
    <cellStyle name="Финансовый 3 2 2" xfId="35"/>
    <cellStyle name="Финансовый 3 2 2 2" xfId="69"/>
    <cellStyle name="Финансовый 3 2 3" xfId="55"/>
    <cellStyle name="Финансовый 3 2 3 2" xfId="82"/>
    <cellStyle name="Финансовый 3 2 4" xfId="64"/>
    <cellStyle name="Финансовый 3 2 4 2" xfId="91"/>
    <cellStyle name="Финансовый 3 2 5" xfId="67"/>
    <cellStyle name="Финансовый 3 3" xfId="60"/>
    <cellStyle name="Финансовый 3 3 2" xfId="87"/>
    <cellStyle name="Финансовый 3 4" xfId="62"/>
    <cellStyle name="Финансовый 3 4 2" xfId="89"/>
    <cellStyle name="Финансовый 30" xfId="53"/>
    <cellStyle name="Финансовый 31" xfId="52"/>
    <cellStyle name="Финансовый 32" xfId="56"/>
    <cellStyle name="Финансовый 32 2" xfId="83"/>
    <cellStyle name="Финансовый 33" xfId="58"/>
    <cellStyle name="Финансовый 33 2" xfId="85"/>
    <cellStyle name="Финансовый 34" xfId="54"/>
    <cellStyle name="Финансовый 34 2" xfId="81"/>
    <cellStyle name="Финансовый 35" xfId="65"/>
    <cellStyle name="Финансовый 4" xfId="6"/>
    <cellStyle name="Финансовый 5" xfId="24"/>
    <cellStyle name="Финансовый 6" xfId="26"/>
    <cellStyle name="Финансовый 7" xfId="27"/>
    <cellStyle name="Финансовый 8" xfId="25"/>
    <cellStyle name="Финансовый 9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t.me/SH_RASHIDOV_tuman_akm" TargetMode="External"/><Relationship Id="rId2" Type="http://schemas.openxmlformats.org/officeDocument/2006/relationships/hyperlink" Target="https://t.me/AkmJizzax" TargetMode="External"/><Relationship Id="rId1" Type="http://schemas.openxmlformats.org/officeDocument/2006/relationships/hyperlink" Target="https://www.facebook.com/sharof.rashidov.tuman.akm/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www.youtube.com/channel/UCG-mg_DMkhlvMiq-e7liCQA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view="pageBreakPreview" zoomScale="82" zoomScaleNormal="85" zoomScaleSheetLayoutView="82" workbookViewId="0">
      <selection activeCell="B50" sqref="B50"/>
    </sheetView>
  </sheetViews>
  <sheetFormatPr defaultRowHeight="15" x14ac:dyDescent="0.25"/>
  <cols>
    <col min="1" max="1" width="8" bestFit="1" customWidth="1"/>
    <col min="2" max="2" width="42.140625" customWidth="1"/>
    <col min="3" max="3" width="10.28515625" customWidth="1"/>
    <col min="4" max="4" width="10.85546875" customWidth="1"/>
    <col min="5" max="5" width="9.5703125" customWidth="1"/>
    <col min="6" max="6" width="10.85546875" customWidth="1"/>
    <col min="8" max="8" width="9.85546875" bestFit="1" customWidth="1"/>
    <col min="9" max="9" width="10.85546875" customWidth="1"/>
    <col min="10" max="11" width="10.5703125" customWidth="1"/>
    <col min="12" max="12" width="9.7109375" customWidth="1"/>
    <col min="13" max="13" width="12.28515625" customWidth="1"/>
    <col min="14" max="14" width="13.28515625" customWidth="1"/>
    <col min="15" max="15" width="13.140625" customWidth="1"/>
  </cols>
  <sheetData>
    <row r="1" spans="1:15" ht="42.75" customHeight="1" x14ac:dyDescent="0.3">
      <c r="A1" s="359" t="s">
        <v>515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316"/>
      <c r="N2" s="316"/>
      <c r="O2" s="316"/>
    </row>
    <row r="3" spans="1:15" x14ac:dyDescent="0.25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360" t="s">
        <v>178</v>
      </c>
      <c r="O3" s="360"/>
    </row>
    <row r="4" spans="1:15" x14ac:dyDescent="0.25">
      <c r="A4" s="358" t="s">
        <v>179</v>
      </c>
      <c r="B4" s="358" t="s">
        <v>180</v>
      </c>
      <c r="C4" s="358" t="s">
        <v>113</v>
      </c>
      <c r="D4" s="358"/>
      <c r="E4" s="358" t="s">
        <v>114</v>
      </c>
      <c r="F4" s="358"/>
      <c r="G4" s="358" t="s">
        <v>115</v>
      </c>
      <c r="H4" s="358"/>
      <c r="I4" s="356" t="s">
        <v>181</v>
      </c>
      <c r="J4" s="356"/>
      <c r="K4" s="356"/>
      <c r="L4" s="361" t="s">
        <v>117</v>
      </c>
      <c r="M4" s="361"/>
      <c r="N4" s="361" t="s">
        <v>0</v>
      </c>
      <c r="O4" s="361"/>
    </row>
    <row r="5" spans="1:15" x14ac:dyDescent="0.25">
      <c r="A5" s="358"/>
      <c r="B5" s="358"/>
      <c r="C5" s="358"/>
      <c r="D5" s="358"/>
      <c r="E5" s="358"/>
      <c r="F5" s="358"/>
      <c r="G5" s="358"/>
      <c r="H5" s="358"/>
      <c r="I5" s="358" t="s">
        <v>182</v>
      </c>
      <c r="J5" s="358"/>
      <c r="K5" s="362" t="s">
        <v>183</v>
      </c>
      <c r="L5" s="361"/>
      <c r="M5" s="361"/>
      <c r="N5" s="361"/>
      <c r="O5" s="361"/>
    </row>
    <row r="6" spans="1:15" x14ac:dyDescent="0.25">
      <c r="A6" s="358"/>
      <c r="B6" s="358"/>
      <c r="C6" s="357" t="s">
        <v>145</v>
      </c>
      <c r="D6" s="357" t="s">
        <v>146</v>
      </c>
      <c r="E6" s="357" t="s">
        <v>145</v>
      </c>
      <c r="F6" s="357" t="s">
        <v>146</v>
      </c>
      <c r="G6" s="357" t="s">
        <v>145</v>
      </c>
      <c r="H6" s="357" t="s">
        <v>146</v>
      </c>
      <c r="I6" s="357" t="s">
        <v>145</v>
      </c>
      <c r="J6" s="357" t="s">
        <v>146</v>
      </c>
      <c r="K6" s="362"/>
      <c r="L6" s="357" t="s">
        <v>145</v>
      </c>
      <c r="M6" s="357" t="s">
        <v>146</v>
      </c>
      <c r="N6" s="357" t="str">
        <f>+L6</f>
        <v>nomda</v>
      </c>
      <c r="O6" s="357" t="str">
        <f>+M6</f>
        <v>nusxada</v>
      </c>
    </row>
    <row r="7" spans="1:15" x14ac:dyDescent="0.25">
      <c r="A7" s="358"/>
      <c r="B7" s="358"/>
      <c r="C7" s="357"/>
      <c r="D7" s="357"/>
      <c r="E7" s="357"/>
      <c r="F7" s="357"/>
      <c r="G7" s="357"/>
      <c r="H7" s="357"/>
      <c r="I7" s="357"/>
      <c r="J7" s="357"/>
      <c r="K7" s="362"/>
      <c r="L7" s="357"/>
      <c r="M7" s="357"/>
      <c r="N7" s="357"/>
      <c r="O7" s="357"/>
    </row>
    <row r="8" spans="1:15" x14ac:dyDescent="0.25">
      <c r="A8" s="358"/>
      <c r="B8" s="358"/>
      <c r="C8" s="357"/>
      <c r="D8" s="357"/>
      <c r="E8" s="357"/>
      <c r="F8" s="357"/>
      <c r="G8" s="357"/>
      <c r="H8" s="357"/>
      <c r="I8" s="357"/>
      <c r="J8" s="357"/>
      <c r="K8" s="362"/>
      <c r="L8" s="357"/>
      <c r="M8" s="357"/>
      <c r="N8" s="357"/>
      <c r="O8" s="357"/>
    </row>
    <row r="9" spans="1:15" ht="15.75" x14ac:dyDescent="0.25">
      <c r="A9" s="130" t="s">
        <v>184</v>
      </c>
      <c r="B9" s="130" t="s">
        <v>1</v>
      </c>
      <c r="C9" s="130" t="s">
        <v>2</v>
      </c>
      <c r="D9" s="130" t="s">
        <v>3</v>
      </c>
      <c r="E9" s="130" t="s">
        <v>4</v>
      </c>
      <c r="F9" s="130" t="s">
        <v>5</v>
      </c>
      <c r="G9" s="130" t="s">
        <v>6</v>
      </c>
      <c r="H9" s="130" t="s">
        <v>7</v>
      </c>
      <c r="I9" s="130" t="s">
        <v>8</v>
      </c>
      <c r="J9" s="130" t="s">
        <v>9</v>
      </c>
      <c r="K9" s="131" t="s">
        <v>10</v>
      </c>
      <c r="L9" s="131" t="s">
        <v>133</v>
      </c>
      <c r="M9" s="131" t="s">
        <v>185</v>
      </c>
      <c r="N9" s="131" t="s">
        <v>186</v>
      </c>
      <c r="O9" s="131" t="s">
        <v>187</v>
      </c>
    </row>
    <row r="10" spans="1:15" ht="15.75" x14ac:dyDescent="0.25">
      <c r="A10" s="132">
        <v>1</v>
      </c>
      <c r="B10" s="133" t="s">
        <v>11</v>
      </c>
      <c r="C10" s="155">
        <f>C12+C13+C14+C15+C16</f>
        <v>15025</v>
      </c>
      <c r="D10" s="155">
        <f t="shared" ref="D10:M10" si="0">D12+D13+D14+D15+D16</f>
        <v>24306</v>
      </c>
      <c r="E10" s="155">
        <f t="shared" si="0"/>
        <v>2</v>
      </c>
      <c r="F10" s="155">
        <f t="shared" si="0"/>
        <v>2</v>
      </c>
      <c r="G10" s="155">
        <f>G12+G13+G14+G15+G16</f>
        <v>11</v>
      </c>
      <c r="H10" s="155">
        <f>H12+H13+H14+H15+H16</f>
        <v>16</v>
      </c>
      <c r="I10" s="155">
        <f t="shared" si="0"/>
        <v>130</v>
      </c>
      <c r="J10" s="155">
        <f t="shared" si="0"/>
        <v>260</v>
      </c>
      <c r="K10" s="156">
        <f t="shared" si="0"/>
        <v>0</v>
      </c>
      <c r="L10" s="155">
        <f t="shared" si="0"/>
        <v>0</v>
      </c>
      <c r="M10" s="155">
        <f t="shared" si="0"/>
        <v>0</v>
      </c>
      <c r="N10" s="155">
        <f>C10+E10+G10+I10+L10</f>
        <v>15168</v>
      </c>
      <c r="O10" s="155">
        <f>D10+F10+H10+J10+M10</f>
        <v>24584</v>
      </c>
    </row>
    <row r="11" spans="1:15" ht="15.75" x14ac:dyDescent="0.25">
      <c r="A11" s="134"/>
      <c r="B11" s="135" t="s">
        <v>12</v>
      </c>
      <c r="C11" s="157"/>
      <c r="D11" s="157"/>
      <c r="E11" s="157"/>
      <c r="F11" s="157"/>
      <c r="G11" s="157"/>
      <c r="H11" s="157"/>
      <c r="I11" s="157"/>
      <c r="J11" s="157"/>
      <c r="K11" s="157"/>
      <c r="L11" s="158"/>
      <c r="M11" s="158"/>
      <c r="N11" s="159"/>
      <c r="O11" s="160"/>
    </row>
    <row r="12" spans="1:15" ht="15.75" x14ac:dyDescent="0.25">
      <c r="A12" s="136" t="s">
        <v>13</v>
      </c>
      <c r="B12" s="137" t="s">
        <v>188</v>
      </c>
      <c r="C12" s="176">
        <v>2543</v>
      </c>
      <c r="D12" s="176">
        <v>4495</v>
      </c>
      <c r="E12" s="177"/>
      <c r="F12" s="177"/>
      <c r="G12" s="177">
        <v>11</v>
      </c>
      <c r="H12" s="177">
        <v>16</v>
      </c>
      <c r="I12" s="177">
        <v>65</v>
      </c>
      <c r="J12" s="177">
        <v>130</v>
      </c>
      <c r="K12" s="161"/>
      <c r="L12" s="158"/>
      <c r="M12" s="158"/>
      <c r="N12" s="162">
        <f>C12+E12+G12+I12+L12</f>
        <v>2619</v>
      </c>
      <c r="O12" s="162">
        <f>D12+F12+H12+J12+M12</f>
        <v>4641</v>
      </c>
    </row>
    <row r="13" spans="1:15" ht="15.75" x14ac:dyDescent="0.25">
      <c r="A13" s="136" t="s">
        <v>14</v>
      </c>
      <c r="B13" s="137" t="s">
        <v>189</v>
      </c>
      <c r="C13" s="176"/>
      <c r="D13" s="176"/>
      <c r="E13" s="177"/>
      <c r="F13" s="177"/>
      <c r="G13" s="177"/>
      <c r="H13" s="177"/>
      <c r="I13" s="177"/>
      <c r="J13" s="177"/>
      <c r="K13" s="161"/>
      <c r="L13" s="158"/>
      <c r="M13" s="158"/>
      <c r="N13" s="162">
        <f>C13+E13+G13+I13+L13</f>
        <v>0</v>
      </c>
      <c r="O13" s="162">
        <f t="shared" ref="O13:O20" si="1">D13+F13+H13+J13+M13</f>
        <v>0</v>
      </c>
    </row>
    <row r="14" spans="1:15" ht="15.75" x14ac:dyDescent="0.25">
      <c r="A14" s="136" t="s">
        <v>190</v>
      </c>
      <c r="B14" s="137" t="s">
        <v>191</v>
      </c>
      <c r="C14" s="176">
        <v>70</v>
      </c>
      <c r="D14" s="176">
        <v>140</v>
      </c>
      <c r="E14" s="177"/>
      <c r="F14" s="177"/>
      <c r="G14" s="177"/>
      <c r="H14" s="177"/>
      <c r="I14" s="177"/>
      <c r="J14" s="177"/>
      <c r="K14" s="161"/>
      <c r="L14" s="158"/>
      <c r="M14" s="158"/>
      <c r="N14" s="162">
        <f>C14+E14+G14+I14+L14</f>
        <v>70</v>
      </c>
      <c r="O14" s="162">
        <f t="shared" si="1"/>
        <v>140</v>
      </c>
    </row>
    <row r="15" spans="1:15" ht="15.75" x14ac:dyDescent="0.25">
      <c r="A15" s="136" t="s">
        <v>192</v>
      </c>
      <c r="B15" s="137" t="s">
        <v>193</v>
      </c>
      <c r="C15" s="176"/>
      <c r="D15" s="176"/>
      <c r="E15" s="177"/>
      <c r="F15" s="177"/>
      <c r="G15" s="177"/>
      <c r="H15" s="177"/>
      <c r="I15" s="177"/>
      <c r="J15" s="177"/>
      <c r="K15" s="161"/>
      <c r="L15" s="158"/>
      <c r="M15" s="158"/>
      <c r="N15" s="162">
        <f>C15+E15+G15+I15+L15</f>
        <v>0</v>
      </c>
      <c r="O15" s="162">
        <f t="shared" si="1"/>
        <v>0</v>
      </c>
    </row>
    <row r="16" spans="1:15" ht="15.75" x14ac:dyDescent="0.25">
      <c r="A16" s="136" t="s">
        <v>194</v>
      </c>
      <c r="B16" s="137" t="s">
        <v>195</v>
      </c>
      <c r="C16" s="176">
        <v>12412</v>
      </c>
      <c r="D16" s="176">
        <v>19671</v>
      </c>
      <c r="E16" s="177">
        <v>2</v>
      </c>
      <c r="F16" s="177">
        <v>2</v>
      </c>
      <c r="G16" s="177"/>
      <c r="H16" s="177"/>
      <c r="I16" s="177">
        <v>65</v>
      </c>
      <c r="J16" s="177">
        <v>130</v>
      </c>
      <c r="K16" s="161"/>
      <c r="L16" s="158"/>
      <c r="M16" s="158"/>
      <c r="N16" s="162">
        <f>C16+E16+G16+I16+L16</f>
        <v>12479</v>
      </c>
      <c r="O16" s="162">
        <f t="shared" si="1"/>
        <v>19803</v>
      </c>
    </row>
    <row r="17" spans="1:15" ht="15.75" x14ac:dyDescent="0.25">
      <c r="A17" s="136"/>
      <c r="B17" s="135" t="s">
        <v>12</v>
      </c>
      <c r="C17" s="176"/>
      <c r="D17" s="176"/>
      <c r="E17" s="177"/>
      <c r="F17" s="177"/>
      <c r="G17" s="177"/>
      <c r="H17" s="177"/>
      <c r="I17" s="177"/>
      <c r="J17" s="177"/>
      <c r="K17" s="157"/>
      <c r="L17" s="158"/>
      <c r="M17" s="158"/>
      <c r="N17" s="163"/>
      <c r="O17" s="163"/>
    </row>
    <row r="18" spans="1:15" ht="15.75" x14ac:dyDescent="0.25">
      <c r="A18" s="77"/>
      <c r="B18" s="138" t="s">
        <v>196</v>
      </c>
      <c r="C18" s="178">
        <v>467</v>
      </c>
      <c r="D18" s="178">
        <v>801</v>
      </c>
      <c r="E18" s="179"/>
      <c r="F18" s="179"/>
      <c r="G18" s="179"/>
      <c r="H18" s="179"/>
      <c r="I18" s="179"/>
      <c r="J18" s="179"/>
      <c r="K18" s="164"/>
      <c r="L18" s="320"/>
      <c r="M18" s="320"/>
      <c r="N18" s="162">
        <f t="shared" ref="N18:O57" si="2">C18+E18+G18+I18+L18</f>
        <v>467</v>
      </c>
      <c r="O18" s="162">
        <f t="shared" si="1"/>
        <v>801</v>
      </c>
    </row>
    <row r="19" spans="1:15" ht="15.75" x14ac:dyDescent="0.25">
      <c r="A19" s="136"/>
      <c r="B19" s="139" t="s">
        <v>197</v>
      </c>
      <c r="C19" s="178">
        <v>2029</v>
      </c>
      <c r="D19" s="178">
        <v>3891</v>
      </c>
      <c r="E19" s="179"/>
      <c r="F19" s="179"/>
      <c r="G19" s="179"/>
      <c r="H19" s="179"/>
      <c r="I19" s="179">
        <v>50</v>
      </c>
      <c r="J19" s="179">
        <v>50</v>
      </c>
      <c r="K19" s="164"/>
      <c r="L19" s="320"/>
      <c r="M19" s="320"/>
      <c r="N19" s="162">
        <f t="shared" si="2"/>
        <v>2079</v>
      </c>
      <c r="O19" s="162">
        <f t="shared" si="1"/>
        <v>3941</v>
      </c>
    </row>
    <row r="20" spans="1:15" ht="15.75" x14ac:dyDescent="0.25">
      <c r="A20" s="136"/>
      <c r="B20" s="139" t="s">
        <v>198</v>
      </c>
      <c r="C20" s="178"/>
      <c r="D20" s="178"/>
      <c r="E20" s="179"/>
      <c r="F20" s="179"/>
      <c r="G20" s="179"/>
      <c r="H20" s="179"/>
      <c r="I20" s="179"/>
      <c r="J20" s="179"/>
      <c r="K20" s="164"/>
      <c r="L20" s="320"/>
      <c r="M20" s="320"/>
      <c r="N20" s="162">
        <f t="shared" si="2"/>
        <v>0</v>
      </c>
      <c r="O20" s="162">
        <f t="shared" si="1"/>
        <v>0</v>
      </c>
    </row>
    <row r="21" spans="1:15" ht="15.75" x14ac:dyDescent="0.25">
      <c r="A21" s="140" t="s">
        <v>199</v>
      </c>
      <c r="B21" s="133" t="s">
        <v>200</v>
      </c>
      <c r="C21" s="346">
        <f>C22+C23+C24+C25+C26+C27+C28+C29+C30+C31</f>
        <v>15025</v>
      </c>
      <c r="D21" s="346">
        <f t="shared" ref="D21:M21" si="3">D22+D23+D24+D25+D26+D27+D28+D29+D30+D31</f>
        <v>24306</v>
      </c>
      <c r="E21" s="165">
        <f t="shared" si="3"/>
        <v>2</v>
      </c>
      <c r="F21" s="165">
        <f t="shared" si="3"/>
        <v>2</v>
      </c>
      <c r="G21" s="165">
        <f t="shared" si="3"/>
        <v>11</v>
      </c>
      <c r="H21" s="165">
        <f t="shared" si="3"/>
        <v>16</v>
      </c>
      <c r="I21" s="165">
        <f t="shared" si="3"/>
        <v>130</v>
      </c>
      <c r="J21" s="165">
        <f t="shared" si="3"/>
        <v>260</v>
      </c>
      <c r="K21" s="166">
        <f>K22+K23+K24+K25+K26+K27+K28+K29+K30+K31</f>
        <v>0</v>
      </c>
      <c r="L21" s="165">
        <f t="shared" si="3"/>
        <v>0</v>
      </c>
      <c r="M21" s="165">
        <f t="shared" si="3"/>
        <v>0</v>
      </c>
      <c r="N21" s="165">
        <f t="shared" si="2"/>
        <v>15168</v>
      </c>
      <c r="O21" s="165">
        <f>D21+F21+H21+J21+M21</f>
        <v>24584</v>
      </c>
    </row>
    <row r="22" spans="1:15" ht="15.75" x14ac:dyDescent="0.25">
      <c r="A22" s="141" t="s">
        <v>15</v>
      </c>
      <c r="B22" s="137" t="s">
        <v>201</v>
      </c>
      <c r="C22" s="339">
        <v>334</v>
      </c>
      <c r="D22" s="339">
        <v>1033</v>
      </c>
      <c r="E22" s="339"/>
      <c r="F22" s="339"/>
      <c r="G22" s="339"/>
      <c r="H22" s="339"/>
      <c r="I22" s="339">
        <v>125</v>
      </c>
      <c r="J22" s="339">
        <v>250</v>
      </c>
      <c r="K22" s="180"/>
      <c r="L22" s="181"/>
      <c r="M22" s="181"/>
      <c r="N22" s="155">
        <f t="shared" si="2"/>
        <v>459</v>
      </c>
      <c r="O22" s="165">
        <f t="shared" si="2"/>
        <v>1283</v>
      </c>
    </row>
    <row r="23" spans="1:15" ht="15.75" x14ac:dyDescent="0.25">
      <c r="A23" s="141" t="s">
        <v>202</v>
      </c>
      <c r="B23" s="137" t="s">
        <v>203</v>
      </c>
      <c r="C23" s="339">
        <v>117</v>
      </c>
      <c r="D23" s="339">
        <v>205</v>
      </c>
      <c r="E23" s="339"/>
      <c r="F23" s="339"/>
      <c r="G23" s="339"/>
      <c r="H23" s="339"/>
      <c r="I23" s="339"/>
      <c r="J23" s="339"/>
      <c r="K23" s="182"/>
      <c r="L23" s="181"/>
      <c r="M23" s="181"/>
      <c r="N23" s="155">
        <f t="shared" si="2"/>
        <v>117</v>
      </c>
      <c r="O23" s="165">
        <f t="shared" si="2"/>
        <v>205</v>
      </c>
    </row>
    <row r="24" spans="1:15" ht="15.75" x14ac:dyDescent="0.25">
      <c r="A24" s="141" t="s">
        <v>204</v>
      </c>
      <c r="B24" s="137" t="s">
        <v>205</v>
      </c>
      <c r="C24" s="339">
        <v>0</v>
      </c>
      <c r="D24" s="339"/>
      <c r="E24" s="339"/>
      <c r="F24" s="339"/>
      <c r="G24" s="339"/>
      <c r="H24" s="339"/>
      <c r="I24" s="339"/>
      <c r="J24" s="339"/>
      <c r="K24" s="182"/>
      <c r="L24" s="181"/>
      <c r="M24" s="181"/>
      <c r="N24" s="155">
        <f t="shared" si="2"/>
        <v>0</v>
      </c>
      <c r="O24" s="165">
        <f t="shared" si="2"/>
        <v>0</v>
      </c>
    </row>
    <row r="25" spans="1:15" ht="15.75" x14ac:dyDescent="0.25">
      <c r="A25" s="141" t="s">
        <v>206</v>
      </c>
      <c r="B25" s="142" t="s">
        <v>207</v>
      </c>
      <c r="C25" s="339">
        <v>1341</v>
      </c>
      <c r="D25" s="339">
        <v>3199</v>
      </c>
      <c r="E25" s="339">
        <v>2</v>
      </c>
      <c r="F25" s="339">
        <v>2</v>
      </c>
      <c r="G25" s="339">
        <v>11</v>
      </c>
      <c r="H25" s="339">
        <v>16</v>
      </c>
      <c r="I25" s="339"/>
      <c r="J25" s="339"/>
      <c r="K25" s="182"/>
      <c r="L25" s="181"/>
      <c r="M25" s="181"/>
      <c r="N25" s="155">
        <f t="shared" si="2"/>
        <v>1354</v>
      </c>
      <c r="O25" s="165">
        <f t="shared" si="2"/>
        <v>3217</v>
      </c>
    </row>
    <row r="26" spans="1:15" ht="15.75" x14ac:dyDescent="0.25">
      <c r="A26" s="141" t="s">
        <v>208</v>
      </c>
      <c r="B26" s="143" t="s">
        <v>209</v>
      </c>
      <c r="C26" s="183" t="s">
        <v>530</v>
      </c>
      <c r="D26" s="183" t="s">
        <v>531</v>
      </c>
      <c r="E26" s="183"/>
      <c r="F26" s="183"/>
      <c r="G26" s="183"/>
      <c r="H26" s="183"/>
      <c r="I26" s="183"/>
      <c r="J26" s="183"/>
      <c r="K26" s="184"/>
      <c r="L26" s="181"/>
      <c r="M26" s="181"/>
      <c r="N26" s="165">
        <f t="shared" si="2"/>
        <v>151</v>
      </c>
      <c r="O26" s="165">
        <f t="shared" si="2"/>
        <v>1428</v>
      </c>
    </row>
    <row r="27" spans="1:15" ht="30" x14ac:dyDescent="0.25">
      <c r="A27" s="141" t="s">
        <v>210</v>
      </c>
      <c r="B27" s="144" t="s">
        <v>211</v>
      </c>
      <c r="C27" s="339">
        <v>200</v>
      </c>
      <c r="D27" s="339">
        <v>970</v>
      </c>
      <c r="E27" s="339"/>
      <c r="F27" s="339"/>
      <c r="G27" s="339"/>
      <c r="H27" s="339"/>
      <c r="I27" s="339"/>
      <c r="J27" s="339"/>
      <c r="K27" s="182"/>
      <c r="L27" s="181"/>
      <c r="M27" s="181"/>
      <c r="N27" s="155">
        <f t="shared" si="2"/>
        <v>200</v>
      </c>
      <c r="O27" s="165">
        <f t="shared" si="2"/>
        <v>970</v>
      </c>
    </row>
    <row r="28" spans="1:15" ht="15.75" x14ac:dyDescent="0.25">
      <c r="A28" s="141" t="s">
        <v>212</v>
      </c>
      <c r="B28" s="145" t="s">
        <v>213</v>
      </c>
      <c r="C28" s="339">
        <v>157</v>
      </c>
      <c r="D28" s="339">
        <v>319</v>
      </c>
      <c r="E28" s="339"/>
      <c r="F28" s="339"/>
      <c r="G28" s="339"/>
      <c r="H28" s="339"/>
      <c r="I28" s="339"/>
      <c r="J28" s="339"/>
      <c r="K28" s="182"/>
      <c r="L28" s="181"/>
      <c r="M28" s="181"/>
      <c r="N28" s="155">
        <f t="shared" si="2"/>
        <v>157</v>
      </c>
      <c r="O28" s="165">
        <f t="shared" si="2"/>
        <v>319</v>
      </c>
    </row>
    <row r="29" spans="1:15" ht="15.75" x14ac:dyDescent="0.25">
      <c r="A29" s="141" t="s">
        <v>214</v>
      </c>
      <c r="B29" s="146" t="s">
        <v>215</v>
      </c>
      <c r="C29" s="339">
        <v>221</v>
      </c>
      <c r="D29" s="339">
        <v>445</v>
      </c>
      <c r="E29" s="339"/>
      <c r="F29" s="339"/>
      <c r="G29" s="339"/>
      <c r="H29" s="339"/>
      <c r="I29" s="339"/>
      <c r="J29" s="339"/>
      <c r="K29" s="182"/>
      <c r="L29" s="181"/>
      <c r="M29" s="181"/>
      <c r="N29" s="155">
        <f t="shared" si="2"/>
        <v>221</v>
      </c>
      <c r="O29" s="165">
        <f t="shared" si="2"/>
        <v>445</v>
      </c>
    </row>
    <row r="30" spans="1:15" ht="15.75" x14ac:dyDescent="0.25">
      <c r="A30" s="141" t="s">
        <v>216</v>
      </c>
      <c r="B30" s="146" t="s">
        <v>217</v>
      </c>
      <c r="C30" s="339">
        <v>12395</v>
      </c>
      <c r="D30" s="339">
        <v>16368</v>
      </c>
      <c r="E30" s="339"/>
      <c r="F30" s="339"/>
      <c r="G30" s="339"/>
      <c r="H30" s="339"/>
      <c r="I30" s="339">
        <v>5</v>
      </c>
      <c r="J30" s="339">
        <v>10</v>
      </c>
      <c r="K30" s="185"/>
      <c r="L30" s="181"/>
      <c r="M30" s="181"/>
      <c r="N30" s="155">
        <f t="shared" si="2"/>
        <v>12400</v>
      </c>
      <c r="O30" s="165">
        <f t="shared" si="2"/>
        <v>16378</v>
      </c>
    </row>
    <row r="31" spans="1:15" ht="15.75" x14ac:dyDescent="0.25">
      <c r="A31" s="141" t="s">
        <v>218</v>
      </c>
      <c r="B31" s="137" t="s">
        <v>219</v>
      </c>
      <c r="C31" s="339">
        <v>109</v>
      </c>
      <c r="D31" s="339">
        <v>339</v>
      </c>
      <c r="E31" s="339"/>
      <c r="F31" s="339"/>
      <c r="G31" s="339"/>
      <c r="H31" s="339"/>
      <c r="I31" s="339"/>
      <c r="J31" s="339"/>
      <c r="K31" s="182"/>
      <c r="L31" s="181"/>
      <c r="M31" s="181"/>
      <c r="N31" s="155">
        <f t="shared" si="2"/>
        <v>109</v>
      </c>
      <c r="O31" s="165">
        <f t="shared" si="2"/>
        <v>339</v>
      </c>
    </row>
    <row r="32" spans="1:15" ht="15.75" x14ac:dyDescent="0.25">
      <c r="A32" s="147" t="s">
        <v>16</v>
      </c>
      <c r="B32" s="148" t="s">
        <v>220</v>
      </c>
      <c r="C32" s="347">
        <f>C33+C36+C42</f>
        <v>15025</v>
      </c>
      <c r="D32" s="347">
        <f>D33+D36+D42</f>
        <v>24306</v>
      </c>
      <c r="E32" s="155">
        <f t="shared" ref="E32:M32" si="4">E33+E36+E42</f>
        <v>2</v>
      </c>
      <c r="F32" s="155">
        <f t="shared" si="4"/>
        <v>2</v>
      </c>
      <c r="G32" s="155">
        <f t="shared" si="4"/>
        <v>11</v>
      </c>
      <c r="H32" s="155">
        <f t="shared" si="4"/>
        <v>16</v>
      </c>
      <c r="I32" s="155">
        <f t="shared" si="4"/>
        <v>130</v>
      </c>
      <c r="J32" s="155">
        <f t="shared" si="4"/>
        <v>260</v>
      </c>
      <c r="K32" s="156">
        <f t="shared" si="4"/>
        <v>0</v>
      </c>
      <c r="L32" s="155">
        <f t="shared" si="4"/>
        <v>0</v>
      </c>
      <c r="M32" s="155">
        <f t="shared" si="4"/>
        <v>0</v>
      </c>
      <c r="N32" s="155">
        <f t="shared" si="2"/>
        <v>15168</v>
      </c>
      <c r="O32" s="155">
        <f>D32+F32+H32+J32+M32</f>
        <v>24584</v>
      </c>
    </row>
    <row r="33" spans="1:15" ht="15.75" x14ac:dyDescent="0.25">
      <c r="A33" s="149" t="s">
        <v>17</v>
      </c>
      <c r="B33" s="150" t="s">
        <v>221</v>
      </c>
      <c r="C33" s="348">
        <f>C34+C35</f>
        <v>14424</v>
      </c>
      <c r="D33" s="348">
        <f>D34+D35</f>
        <v>21936</v>
      </c>
      <c r="E33" s="167">
        <f t="shared" ref="E33:O33" si="5">E34+E35</f>
        <v>2</v>
      </c>
      <c r="F33" s="167">
        <f t="shared" si="5"/>
        <v>2</v>
      </c>
      <c r="G33" s="167">
        <f t="shared" si="5"/>
        <v>11</v>
      </c>
      <c r="H33" s="167">
        <f t="shared" si="5"/>
        <v>16</v>
      </c>
      <c r="I33" s="167">
        <f t="shared" si="5"/>
        <v>130</v>
      </c>
      <c r="J33" s="167">
        <f t="shared" si="5"/>
        <v>260</v>
      </c>
      <c r="K33" s="156">
        <f t="shared" si="5"/>
        <v>0</v>
      </c>
      <c r="L33" s="167">
        <f t="shared" si="5"/>
        <v>0</v>
      </c>
      <c r="M33" s="167">
        <f t="shared" si="5"/>
        <v>0</v>
      </c>
      <c r="N33" s="155">
        <f t="shared" si="5"/>
        <v>14567</v>
      </c>
      <c r="O33" s="155">
        <f t="shared" si="5"/>
        <v>22214</v>
      </c>
    </row>
    <row r="34" spans="1:15" ht="15.75" x14ac:dyDescent="0.25">
      <c r="A34" s="136" t="s">
        <v>222</v>
      </c>
      <c r="B34" s="137" t="s">
        <v>223</v>
      </c>
      <c r="C34" s="339">
        <v>2497</v>
      </c>
      <c r="D34" s="339">
        <v>7367</v>
      </c>
      <c r="E34" s="339">
        <v>2</v>
      </c>
      <c r="F34" s="339">
        <v>2</v>
      </c>
      <c r="G34" s="339"/>
      <c r="H34" s="339"/>
      <c r="I34" s="339">
        <v>130</v>
      </c>
      <c r="J34" s="339">
        <v>260</v>
      </c>
      <c r="K34" s="170"/>
      <c r="L34" s="171"/>
      <c r="M34" s="171"/>
      <c r="N34" s="155">
        <f t="shared" si="2"/>
        <v>2629</v>
      </c>
      <c r="O34" s="155">
        <f t="shared" si="2"/>
        <v>7629</v>
      </c>
    </row>
    <row r="35" spans="1:15" ht="15.75" x14ac:dyDescent="0.25">
      <c r="A35" s="136" t="s">
        <v>224</v>
      </c>
      <c r="B35" s="137" t="s">
        <v>225</v>
      </c>
      <c r="C35" s="339">
        <v>11927</v>
      </c>
      <c r="D35" s="339">
        <v>14569</v>
      </c>
      <c r="E35" s="339"/>
      <c r="F35" s="339"/>
      <c r="G35" s="339">
        <v>11</v>
      </c>
      <c r="H35" s="339">
        <v>16</v>
      </c>
      <c r="I35" s="339"/>
      <c r="J35" s="339"/>
      <c r="K35" s="170"/>
      <c r="L35" s="171"/>
      <c r="M35" s="171"/>
      <c r="N35" s="155">
        <f t="shared" si="2"/>
        <v>11938</v>
      </c>
      <c r="O35" s="155">
        <f t="shared" si="2"/>
        <v>14585</v>
      </c>
    </row>
    <row r="36" spans="1:15" ht="15.75" x14ac:dyDescent="0.25">
      <c r="A36" s="149" t="s">
        <v>18</v>
      </c>
      <c r="B36" s="150" t="s">
        <v>226</v>
      </c>
      <c r="C36" s="168">
        <f>C37+C38+C39+C40+C41</f>
        <v>7</v>
      </c>
      <c r="D36" s="168">
        <f>D37+D38+D39+D40+D41</f>
        <v>101</v>
      </c>
      <c r="E36" s="168">
        <f t="shared" ref="E36:M36" si="6">E37+E38+E39+E40+E41</f>
        <v>0</v>
      </c>
      <c r="F36" s="168">
        <f t="shared" si="6"/>
        <v>0</v>
      </c>
      <c r="G36" s="168">
        <f t="shared" si="6"/>
        <v>0</v>
      </c>
      <c r="H36" s="168">
        <f t="shared" si="6"/>
        <v>0</v>
      </c>
      <c r="I36" s="168">
        <f t="shared" si="6"/>
        <v>0</v>
      </c>
      <c r="J36" s="168">
        <f t="shared" si="6"/>
        <v>0</v>
      </c>
      <c r="K36" s="169">
        <f t="shared" si="6"/>
        <v>0</v>
      </c>
      <c r="L36" s="168">
        <f t="shared" si="6"/>
        <v>0</v>
      </c>
      <c r="M36" s="168">
        <f t="shared" si="6"/>
        <v>0</v>
      </c>
      <c r="N36" s="155">
        <f t="shared" si="2"/>
        <v>7</v>
      </c>
      <c r="O36" s="155">
        <f t="shared" si="2"/>
        <v>101</v>
      </c>
    </row>
    <row r="37" spans="1:15" ht="15.75" x14ac:dyDescent="0.25">
      <c r="A37" s="136" t="s">
        <v>227</v>
      </c>
      <c r="B37" s="137" t="s">
        <v>228</v>
      </c>
      <c r="C37" s="186">
        <v>2</v>
      </c>
      <c r="D37" s="186">
        <v>2</v>
      </c>
      <c r="E37" s="187"/>
      <c r="F37" s="187"/>
      <c r="G37" s="187"/>
      <c r="H37" s="187"/>
      <c r="I37" s="187"/>
      <c r="J37" s="187"/>
      <c r="K37" s="170"/>
      <c r="L37" s="171"/>
      <c r="M37" s="171"/>
      <c r="N37" s="155">
        <f t="shared" si="2"/>
        <v>2</v>
      </c>
      <c r="O37" s="155">
        <f t="shared" si="2"/>
        <v>2</v>
      </c>
    </row>
    <row r="38" spans="1:15" ht="15.75" x14ac:dyDescent="0.25">
      <c r="A38" s="136" t="s">
        <v>229</v>
      </c>
      <c r="B38" s="137" t="s">
        <v>230</v>
      </c>
      <c r="C38" s="188">
        <v>4</v>
      </c>
      <c r="D38" s="188">
        <v>4</v>
      </c>
      <c r="E38" s="189"/>
      <c r="F38" s="189"/>
      <c r="G38" s="189"/>
      <c r="H38" s="189"/>
      <c r="I38" s="189"/>
      <c r="J38" s="189"/>
      <c r="K38" s="170"/>
      <c r="L38" s="171"/>
      <c r="M38" s="171"/>
      <c r="N38" s="155">
        <f t="shared" si="2"/>
        <v>4</v>
      </c>
      <c r="O38" s="155">
        <f t="shared" si="2"/>
        <v>4</v>
      </c>
    </row>
    <row r="39" spans="1:15" ht="15.75" x14ac:dyDescent="0.25">
      <c r="A39" s="136" t="s">
        <v>231</v>
      </c>
      <c r="B39" s="137" t="s">
        <v>232</v>
      </c>
      <c r="C39" s="189"/>
      <c r="D39" s="189"/>
      <c r="E39" s="189"/>
      <c r="F39" s="189"/>
      <c r="G39" s="189"/>
      <c r="H39" s="189"/>
      <c r="I39" s="189"/>
      <c r="J39" s="189"/>
      <c r="K39" s="170"/>
      <c r="L39" s="171"/>
      <c r="M39" s="171"/>
      <c r="N39" s="155">
        <f t="shared" si="2"/>
        <v>0</v>
      </c>
      <c r="O39" s="155">
        <f t="shared" si="2"/>
        <v>0</v>
      </c>
    </row>
    <row r="40" spans="1:15" ht="15.75" x14ac:dyDescent="0.25">
      <c r="A40" s="136" t="s">
        <v>233</v>
      </c>
      <c r="B40" s="137" t="s">
        <v>234</v>
      </c>
      <c r="C40" s="189"/>
      <c r="D40" s="189"/>
      <c r="E40" s="189"/>
      <c r="F40" s="189"/>
      <c r="G40" s="189"/>
      <c r="H40" s="189"/>
      <c r="I40" s="189"/>
      <c r="J40" s="189"/>
      <c r="K40" s="170"/>
      <c r="L40" s="171"/>
      <c r="M40" s="171"/>
      <c r="N40" s="155">
        <f t="shared" si="2"/>
        <v>0</v>
      </c>
      <c r="O40" s="155">
        <f t="shared" si="2"/>
        <v>0</v>
      </c>
    </row>
    <row r="41" spans="1:15" ht="15.75" x14ac:dyDescent="0.25">
      <c r="A41" s="136" t="s">
        <v>235</v>
      </c>
      <c r="B41" s="137" t="s">
        <v>236</v>
      </c>
      <c r="C41" s="186">
        <v>1</v>
      </c>
      <c r="D41" s="186">
        <v>95</v>
      </c>
      <c r="E41" s="189"/>
      <c r="F41" s="189"/>
      <c r="G41" s="189"/>
      <c r="H41" s="189"/>
      <c r="I41" s="189"/>
      <c r="J41" s="189"/>
      <c r="K41" s="170"/>
      <c r="L41" s="171"/>
      <c r="M41" s="171"/>
      <c r="N41" s="155">
        <f t="shared" si="2"/>
        <v>1</v>
      </c>
      <c r="O41" s="155">
        <f t="shared" si="2"/>
        <v>95</v>
      </c>
    </row>
    <row r="42" spans="1:15" ht="15.75" x14ac:dyDescent="0.25">
      <c r="A42" s="149" t="s">
        <v>237</v>
      </c>
      <c r="B42" s="150" t="s">
        <v>238</v>
      </c>
      <c r="C42" s="167">
        <f>C43+C44+C45+C46+C47+C48+C49</f>
        <v>594</v>
      </c>
      <c r="D42" s="167">
        <f>D43+D44+D45+D46+D47+D48+D49</f>
        <v>2269</v>
      </c>
      <c r="E42" s="167">
        <f t="shared" ref="E42:M42" si="7">E43+E44+E45+E46+E47+E48+E49</f>
        <v>0</v>
      </c>
      <c r="F42" s="167">
        <f t="shared" si="7"/>
        <v>0</v>
      </c>
      <c r="G42" s="167">
        <f t="shared" si="7"/>
        <v>0</v>
      </c>
      <c r="H42" s="167">
        <f t="shared" si="7"/>
        <v>0</v>
      </c>
      <c r="I42" s="167">
        <f t="shared" si="7"/>
        <v>0</v>
      </c>
      <c r="J42" s="167">
        <f t="shared" si="7"/>
        <v>0</v>
      </c>
      <c r="K42" s="156">
        <f t="shared" si="7"/>
        <v>0</v>
      </c>
      <c r="L42" s="167">
        <f t="shared" si="7"/>
        <v>0</v>
      </c>
      <c r="M42" s="167">
        <f t="shared" si="7"/>
        <v>0</v>
      </c>
      <c r="N42" s="155">
        <f t="shared" si="2"/>
        <v>594</v>
      </c>
      <c r="O42" s="155">
        <f t="shared" si="2"/>
        <v>2269</v>
      </c>
    </row>
    <row r="43" spans="1:15" ht="15.75" x14ac:dyDescent="0.25">
      <c r="A43" s="136" t="s">
        <v>239</v>
      </c>
      <c r="B43" s="137" t="s">
        <v>240</v>
      </c>
      <c r="C43" s="186">
        <v>548</v>
      </c>
      <c r="D43" s="186">
        <v>2092</v>
      </c>
      <c r="E43" s="188"/>
      <c r="F43" s="188"/>
      <c r="G43" s="189"/>
      <c r="H43" s="189"/>
      <c r="I43" s="189"/>
      <c r="J43" s="189"/>
      <c r="K43" s="170"/>
      <c r="L43" s="171"/>
      <c r="M43" s="171"/>
      <c r="N43" s="155">
        <f t="shared" si="2"/>
        <v>548</v>
      </c>
      <c r="O43" s="155">
        <f t="shared" si="2"/>
        <v>2092</v>
      </c>
    </row>
    <row r="44" spans="1:15" ht="15.75" x14ac:dyDescent="0.25">
      <c r="A44" s="136" t="s">
        <v>241</v>
      </c>
      <c r="B44" s="137" t="s">
        <v>242</v>
      </c>
      <c r="C44" s="186">
        <v>45</v>
      </c>
      <c r="D44" s="186">
        <v>176</v>
      </c>
      <c r="E44" s="188"/>
      <c r="F44" s="188"/>
      <c r="G44" s="189"/>
      <c r="H44" s="189"/>
      <c r="I44" s="189"/>
      <c r="J44" s="189"/>
      <c r="K44" s="170"/>
      <c r="L44" s="171"/>
      <c r="M44" s="171"/>
      <c r="N44" s="155">
        <f t="shared" si="2"/>
        <v>45</v>
      </c>
      <c r="O44" s="155">
        <f t="shared" si="2"/>
        <v>176</v>
      </c>
    </row>
    <row r="45" spans="1:15" ht="15.75" x14ac:dyDescent="0.25">
      <c r="A45" s="136" t="s">
        <v>243</v>
      </c>
      <c r="B45" s="137" t="s">
        <v>244</v>
      </c>
      <c r="C45" s="186"/>
      <c r="D45" s="186"/>
      <c r="E45" s="188"/>
      <c r="F45" s="188"/>
      <c r="G45" s="189"/>
      <c r="H45" s="189"/>
      <c r="I45" s="189"/>
      <c r="J45" s="189"/>
      <c r="K45" s="170"/>
      <c r="L45" s="171"/>
      <c r="M45" s="171"/>
      <c r="N45" s="155">
        <f t="shared" si="2"/>
        <v>0</v>
      </c>
      <c r="O45" s="155">
        <f t="shared" si="2"/>
        <v>0</v>
      </c>
    </row>
    <row r="46" spans="1:15" ht="15.75" x14ac:dyDescent="0.25">
      <c r="A46" s="136" t="s">
        <v>245</v>
      </c>
      <c r="B46" s="137" t="s">
        <v>246</v>
      </c>
      <c r="C46" s="188"/>
      <c r="D46" s="188"/>
      <c r="E46" s="188"/>
      <c r="F46" s="188"/>
      <c r="G46" s="189"/>
      <c r="H46" s="189"/>
      <c r="I46" s="189"/>
      <c r="J46" s="189"/>
      <c r="K46" s="170"/>
      <c r="L46" s="171"/>
      <c r="M46" s="171"/>
      <c r="N46" s="155">
        <f t="shared" si="2"/>
        <v>0</v>
      </c>
      <c r="O46" s="155">
        <f t="shared" si="2"/>
        <v>0</v>
      </c>
    </row>
    <row r="47" spans="1:15" ht="15.75" x14ac:dyDescent="0.25">
      <c r="A47" s="136" t="s">
        <v>247</v>
      </c>
      <c r="B47" s="137" t="s">
        <v>248</v>
      </c>
      <c r="C47" s="188"/>
      <c r="D47" s="188"/>
      <c r="E47" s="188"/>
      <c r="F47" s="188"/>
      <c r="G47" s="189"/>
      <c r="H47" s="189"/>
      <c r="I47" s="189"/>
      <c r="J47" s="189"/>
      <c r="K47" s="170"/>
      <c r="L47" s="171"/>
      <c r="M47" s="171"/>
      <c r="N47" s="155">
        <f t="shared" si="2"/>
        <v>0</v>
      </c>
      <c r="O47" s="155">
        <f t="shared" si="2"/>
        <v>0</v>
      </c>
    </row>
    <row r="48" spans="1:15" ht="15.75" x14ac:dyDescent="0.25">
      <c r="A48" s="136" t="s">
        <v>249</v>
      </c>
      <c r="B48" s="137" t="s">
        <v>250</v>
      </c>
      <c r="C48" s="188"/>
      <c r="D48" s="188"/>
      <c r="E48" s="188"/>
      <c r="F48" s="188"/>
      <c r="G48" s="189"/>
      <c r="H48" s="189"/>
      <c r="I48" s="189"/>
      <c r="J48" s="189"/>
      <c r="K48" s="170"/>
      <c r="L48" s="171"/>
      <c r="M48" s="171"/>
      <c r="N48" s="155">
        <f t="shared" si="2"/>
        <v>0</v>
      </c>
      <c r="O48" s="155">
        <f t="shared" si="2"/>
        <v>0</v>
      </c>
    </row>
    <row r="49" spans="1:15" ht="15.75" x14ac:dyDescent="0.25">
      <c r="A49" s="136" t="s">
        <v>251</v>
      </c>
      <c r="B49" s="137" t="s">
        <v>252</v>
      </c>
      <c r="C49" s="186">
        <v>1</v>
      </c>
      <c r="D49" s="186">
        <v>1</v>
      </c>
      <c r="E49" s="186"/>
      <c r="F49" s="188"/>
      <c r="G49" s="189"/>
      <c r="H49" s="189"/>
      <c r="I49" s="189"/>
      <c r="J49" s="189"/>
      <c r="K49" s="170"/>
      <c r="L49" s="171"/>
      <c r="M49" s="171"/>
      <c r="N49" s="155">
        <f t="shared" si="2"/>
        <v>1</v>
      </c>
      <c r="O49" s="155">
        <f t="shared" si="2"/>
        <v>1</v>
      </c>
    </row>
    <row r="50" spans="1:15" ht="28.5" x14ac:dyDescent="0.25">
      <c r="A50" s="151" t="s">
        <v>19</v>
      </c>
      <c r="B50" s="152" t="s">
        <v>534</v>
      </c>
      <c r="C50" s="172">
        <v>432</v>
      </c>
      <c r="D50" s="172">
        <v>1256</v>
      </c>
      <c r="E50" s="172">
        <f t="shared" ref="E50:O50" si="8">E52+E53+E56+E57</f>
        <v>0</v>
      </c>
      <c r="F50" s="172">
        <f t="shared" si="8"/>
        <v>0</v>
      </c>
      <c r="G50" s="172">
        <f t="shared" si="8"/>
        <v>0</v>
      </c>
      <c r="H50" s="172">
        <f t="shared" si="8"/>
        <v>0</v>
      </c>
      <c r="I50" s="172">
        <f t="shared" si="8"/>
        <v>0</v>
      </c>
      <c r="J50" s="172">
        <f t="shared" si="8"/>
        <v>0</v>
      </c>
      <c r="K50" s="172">
        <f t="shared" si="8"/>
        <v>0</v>
      </c>
      <c r="L50" s="172">
        <f t="shared" si="8"/>
        <v>0</v>
      </c>
      <c r="M50" s="172">
        <f t="shared" si="8"/>
        <v>0</v>
      </c>
      <c r="N50" s="172">
        <f t="shared" si="8"/>
        <v>411</v>
      </c>
      <c r="O50" s="172">
        <f t="shared" si="8"/>
        <v>1225</v>
      </c>
    </row>
    <row r="51" spans="1:15" ht="15.75" x14ac:dyDescent="0.25">
      <c r="A51" s="153"/>
      <c r="B51" s="137" t="s">
        <v>12</v>
      </c>
      <c r="C51" s="190"/>
      <c r="D51" s="190"/>
      <c r="E51" s="190"/>
      <c r="F51" s="190"/>
      <c r="G51" s="190"/>
      <c r="H51" s="190"/>
      <c r="I51" s="190"/>
      <c r="J51" s="190"/>
      <c r="K51" s="182"/>
      <c r="L51" s="181"/>
      <c r="M51" s="181"/>
      <c r="N51" s="172">
        <f t="shared" si="2"/>
        <v>0</v>
      </c>
      <c r="O51" s="172">
        <f t="shared" si="2"/>
        <v>0</v>
      </c>
    </row>
    <row r="52" spans="1:15" ht="15.75" x14ac:dyDescent="0.25">
      <c r="A52" s="136" t="s">
        <v>20</v>
      </c>
      <c r="B52" s="137" t="s">
        <v>253</v>
      </c>
      <c r="C52" s="190"/>
      <c r="D52" s="190"/>
      <c r="E52" s="190"/>
      <c r="F52" s="190"/>
      <c r="G52" s="190"/>
      <c r="H52" s="190"/>
      <c r="I52" s="190"/>
      <c r="J52" s="190"/>
      <c r="K52" s="182"/>
      <c r="L52" s="181"/>
      <c r="M52" s="181"/>
      <c r="N52" s="172">
        <f t="shared" si="2"/>
        <v>0</v>
      </c>
      <c r="O52" s="172">
        <f t="shared" si="2"/>
        <v>0</v>
      </c>
    </row>
    <row r="53" spans="1:15" ht="15.75" x14ac:dyDescent="0.25">
      <c r="A53" s="136" t="s">
        <v>21</v>
      </c>
      <c r="B53" s="154" t="s">
        <v>254</v>
      </c>
      <c r="C53" s="349">
        <f>C54+C55</f>
        <v>61</v>
      </c>
      <c r="D53" s="349">
        <f>D54+D55</f>
        <v>106</v>
      </c>
      <c r="E53" s="349">
        <f t="shared" ref="E53:M53" si="9">E54+E55</f>
        <v>0</v>
      </c>
      <c r="F53" s="349">
        <f t="shared" si="9"/>
        <v>0</v>
      </c>
      <c r="G53" s="349">
        <f t="shared" si="9"/>
        <v>0</v>
      </c>
      <c r="H53" s="349">
        <f t="shared" si="9"/>
        <v>0</v>
      </c>
      <c r="I53" s="349">
        <f t="shared" si="9"/>
        <v>0</v>
      </c>
      <c r="J53" s="349">
        <f t="shared" si="9"/>
        <v>0</v>
      </c>
      <c r="K53" s="350">
        <f t="shared" si="9"/>
        <v>0</v>
      </c>
      <c r="L53" s="350">
        <f t="shared" si="9"/>
        <v>0</v>
      </c>
      <c r="M53" s="350">
        <f t="shared" si="9"/>
        <v>0</v>
      </c>
      <c r="N53" s="351">
        <f>N54+N55</f>
        <v>61</v>
      </c>
      <c r="O53" s="351">
        <f>O54+O55</f>
        <v>106</v>
      </c>
    </row>
    <row r="54" spans="1:15" ht="15.75" x14ac:dyDescent="0.25">
      <c r="A54" s="136" t="s">
        <v>255</v>
      </c>
      <c r="B54" s="143" t="s">
        <v>256</v>
      </c>
      <c r="C54" s="352">
        <v>61</v>
      </c>
      <c r="D54" s="192">
        <v>106</v>
      </c>
      <c r="E54" s="192"/>
      <c r="F54" s="192"/>
      <c r="G54" s="192"/>
      <c r="H54" s="192"/>
      <c r="I54" s="186"/>
      <c r="J54" s="186"/>
      <c r="K54" s="182"/>
      <c r="L54" s="181"/>
      <c r="M54" s="181"/>
      <c r="N54" s="172">
        <f t="shared" si="2"/>
        <v>61</v>
      </c>
      <c r="O54" s="172">
        <f t="shared" si="2"/>
        <v>106</v>
      </c>
    </row>
    <row r="55" spans="1:15" ht="15.75" x14ac:dyDescent="0.25">
      <c r="A55" s="136" t="s">
        <v>257</v>
      </c>
      <c r="B55" s="143" t="s">
        <v>258</v>
      </c>
      <c r="C55" s="192"/>
      <c r="D55" s="192"/>
      <c r="E55" s="192"/>
      <c r="F55" s="192"/>
      <c r="G55" s="192"/>
      <c r="H55" s="192"/>
      <c r="I55" s="186"/>
      <c r="J55" s="186"/>
      <c r="K55" s="182"/>
      <c r="L55" s="181"/>
      <c r="M55" s="181"/>
      <c r="N55" s="172">
        <f t="shared" si="2"/>
        <v>0</v>
      </c>
      <c r="O55" s="172">
        <f t="shared" si="2"/>
        <v>0</v>
      </c>
    </row>
    <row r="56" spans="1:15" ht="15.75" x14ac:dyDescent="0.25">
      <c r="A56" s="136" t="s">
        <v>22</v>
      </c>
      <c r="B56" s="137" t="s">
        <v>259</v>
      </c>
      <c r="C56" s="186">
        <v>350</v>
      </c>
      <c r="D56" s="186">
        <v>1119</v>
      </c>
      <c r="E56" s="193"/>
      <c r="F56" s="193"/>
      <c r="G56" s="192"/>
      <c r="H56" s="192"/>
      <c r="I56" s="186"/>
      <c r="J56" s="186"/>
      <c r="K56" s="182"/>
      <c r="L56" s="181"/>
      <c r="M56" s="181"/>
      <c r="N56" s="172">
        <f t="shared" si="2"/>
        <v>350</v>
      </c>
      <c r="O56" s="172">
        <f t="shared" si="2"/>
        <v>1119</v>
      </c>
    </row>
    <row r="57" spans="1:15" ht="15.75" x14ac:dyDescent="0.25">
      <c r="A57" s="136" t="s">
        <v>23</v>
      </c>
      <c r="B57" s="153" t="s">
        <v>260</v>
      </c>
      <c r="C57" s="193"/>
      <c r="D57" s="193"/>
      <c r="E57" s="193"/>
      <c r="F57" s="193"/>
      <c r="G57" s="193"/>
      <c r="H57" s="193"/>
      <c r="I57" s="193"/>
      <c r="J57" s="193"/>
      <c r="K57" s="182"/>
      <c r="L57" s="181"/>
      <c r="M57" s="181"/>
      <c r="N57" s="172">
        <f t="shared" si="2"/>
        <v>0</v>
      </c>
      <c r="O57" s="172">
        <f t="shared" si="2"/>
        <v>0</v>
      </c>
    </row>
    <row r="59" spans="1:15" ht="15.75" x14ac:dyDescent="0.25">
      <c r="B59" s="331" t="s">
        <v>494</v>
      </c>
    </row>
  </sheetData>
  <mergeCells count="24">
    <mergeCell ref="A1:O1"/>
    <mergeCell ref="N3:O3"/>
    <mergeCell ref="L6:L8"/>
    <mergeCell ref="M6:M8"/>
    <mergeCell ref="N6:N8"/>
    <mergeCell ref="O6:O8"/>
    <mergeCell ref="L4:M5"/>
    <mergeCell ref="N4:O5"/>
    <mergeCell ref="I5:J5"/>
    <mergeCell ref="K5:K8"/>
    <mergeCell ref="C6:C8"/>
    <mergeCell ref="D6:D8"/>
    <mergeCell ref="E6:E8"/>
    <mergeCell ref="F6:F8"/>
    <mergeCell ref="G6:G8"/>
    <mergeCell ref="H6:H8"/>
    <mergeCell ref="I4:K4"/>
    <mergeCell ref="I6:I8"/>
    <mergeCell ref="J6:J8"/>
    <mergeCell ref="A4:A8"/>
    <mergeCell ref="B4:B8"/>
    <mergeCell ref="C4:D5"/>
    <mergeCell ref="E4:F5"/>
    <mergeCell ref="G4:H5"/>
  </mergeCells>
  <pageMargins left="1.3779527559055118" right="0" top="0" bottom="0" header="0" footer="0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7"/>
  <sheetViews>
    <sheetView view="pageBreakPreview" zoomScale="66" zoomScaleNormal="70" zoomScaleSheetLayoutView="66" workbookViewId="0">
      <selection activeCell="A3" sqref="A3:Q3"/>
    </sheetView>
  </sheetViews>
  <sheetFormatPr defaultRowHeight="15" x14ac:dyDescent="0.25"/>
  <cols>
    <col min="1" max="1" width="4.7109375" customWidth="1"/>
    <col min="2" max="2" width="16.7109375" customWidth="1"/>
    <col min="3" max="3" width="11.5703125" customWidth="1"/>
    <col min="4" max="4" width="11.85546875" customWidth="1"/>
    <col min="5" max="5" width="29.7109375" customWidth="1"/>
    <col min="6" max="6" width="12.42578125" customWidth="1"/>
    <col min="7" max="7" width="30" customWidth="1"/>
    <col min="8" max="8" width="11.85546875" customWidth="1"/>
    <col min="9" max="9" width="22.140625" customWidth="1"/>
    <col min="10" max="10" width="12.7109375" customWidth="1"/>
    <col min="11" max="11" width="16" customWidth="1"/>
    <col min="12" max="12" width="13.140625" customWidth="1"/>
    <col min="13" max="13" width="44" customWidth="1"/>
    <col min="14" max="14" width="11.5703125" customWidth="1"/>
    <col min="15" max="15" width="12" customWidth="1"/>
    <col min="16" max="16" width="10" customWidth="1"/>
    <col min="17" max="17" width="11.42578125" customWidth="1"/>
  </cols>
  <sheetData>
    <row r="3" spans="1:17" ht="30.75" customHeight="1" x14ac:dyDescent="0.25">
      <c r="A3" s="371" t="s">
        <v>524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</row>
    <row r="4" spans="1:17" ht="15.75" x14ac:dyDescent="0.25">
      <c r="A4" s="405" t="s">
        <v>481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</row>
    <row r="5" spans="1:17" x14ac:dyDescent="0.25">
      <c r="Q5" s="311" t="s">
        <v>488</v>
      </c>
    </row>
    <row r="6" spans="1:17" ht="15.75" x14ac:dyDescent="0.25">
      <c r="A6" s="378" t="s">
        <v>24</v>
      </c>
      <c r="B6" s="378" t="s">
        <v>486</v>
      </c>
      <c r="C6" s="378" t="s">
        <v>467</v>
      </c>
      <c r="D6" s="378"/>
      <c r="E6" s="378" t="s">
        <v>468</v>
      </c>
      <c r="F6" s="378"/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</row>
    <row r="7" spans="1:17" ht="15.75" x14ac:dyDescent="0.25">
      <c r="A7" s="378"/>
      <c r="B7" s="378"/>
      <c r="C7" s="378" t="s">
        <v>469</v>
      </c>
      <c r="D7" s="378" t="s">
        <v>470</v>
      </c>
      <c r="E7" s="373" t="s">
        <v>471</v>
      </c>
      <c r="F7" s="373"/>
      <c r="G7" s="373" t="s">
        <v>472</v>
      </c>
      <c r="H7" s="373"/>
      <c r="I7" s="378" t="s">
        <v>473</v>
      </c>
      <c r="J7" s="378"/>
      <c r="K7" s="373" t="s">
        <v>474</v>
      </c>
      <c r="L7" s="373"/>
      <c r="M7" s="373" t="s">
        <v>475</v>
      </c>
      <c r="N7" s="373"/>
      <c r="O7" s="373"/>
      <c r="P7" s="373"/>
      <c r="Q7" s="373"/>
    </row>
    <row r="8" spans="1:17" ht="31.5" x14ac:dyDescent="0.25">
      <c r="A8" s="378"/>
      <c r="B8" s="378"/>
      <c r="C8" s="378"/>
      <c r="D8" s="378"/>
      <c r="E8" s="322" t="s">
        <v>476</v>
      </c>
      <c r="F8" s="322" t="s">
        <v>477</v>
      </c>
      <c r="G8" s="322" t="s">
        <v>476</v>
      </c>
      <c r="H8" s="322" t="s">
        <v>477</v>
      </c>
      <c r="I8" s="322" t="s">
        <v>476</v>
      </c>
      <c r="J8" s="322" t="s">
        <v>477</v>
      </c>
      <c r="K8" s="322" t="s">
        <v>476</v>
      </c>
      <c r="L8" s="322" t="s">
        <v>477</v>
      </c>
      <c r="M8" s="322" t="s">
        <v>476</v>
      </c>
      <c r="N8" s="322" t="s">
        <v>477</v>
      </c>
      <c r="O8" s="322" t="s">
        <v>478</v>
      </c>
      <c r="P8" s="322" t="s">
        <v>479</v>
      </c>
      <c r="Q8" s="322" t="s">
        <v>480</v>
      </c>
    </row>
    <row r="9" spans="1:17" ht="15.75" x14ac:dyDescent="0.25">
      <c r="A9" s="2" t="s">
        <v>25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2" t="s">
        <v>7</v>
      </c>
      <c r="I9" s="2" t="s">
        <v>8</v>
      </c>
      <c r="J9" s="2" t="s">
        <v>9</v>
      </c>
      <c r="K9" s="2" t="s">
        <v>10</v>
      </c>
      <c r="L9" s="2" t="s">
        <v>133</v>
      </c>
      <c r="M9" s="2" t="s">
        <v>185</v>
      </c>
      <c r="N9" s="2" t="s">
        <v>186</v>
      </c>
      <c r="O9" s="2" t="s">
        <v>187</v>
      </c>
      <c r="P9" s="2" t="s">
        <v>282</v>
      </c>
      <c r="Q9" s="2" t="s">
        <v>283</v>
      </c>
    </row>
    <row r="10" spans="1:17" ht="63" x14ac:dyDescent="0.25">
      <c r="A10" s="407">
        <v>1</v>
      </c>
      <c r="B10" s="408" t="s">
        <v>96</v>
      </c>
      <c r="C10" s="410"/>
      <c r="D10" s="411"/>
      <c r="E10" s="308" t="s">
        <v>482</v>
      </c>
      <c r="F10" s="117">
        <v>375</v>
      </c>
      <c r="G10" s="308" t="s">
        <v>492</v>
      </c>
      <c r="H10" s="117">
        <v>0</v>
      </c>
      <c r="I10" s="309" t="s">
        <v>493</v>
      </c>
      <c r="J10" s="323">
        <v>838</v>
      </c>
      <c r="K10" s="117"/>
      <c r="L10" s="117"/>
      <c r="M10" s="308" t="s">
        <v>483</v>
      </c>
      <c r="N10" s="117">
        <v>105</v>
      </c>
      <c r="O10" s="323"/>
      <c r="P10" s="323"/>
      <c r="Q10" s="323">
        <v>57</v>
      </c>
    </row>
    <row r="11" spans="1:17" ht="15.75" x14ac:dyDescent="0.25">
      <c r="A11" s="407"/>
      <c r="B11" s="409"/>
      <c r="C11" s="410"/>
      <c r="D11" s="412"/>
      <c r="E11" s="117"/>
      <c r="F11" s="117"/>
      <c r="G11" s="117"/>
      <c r="H11" s="117"/>
      <c r="I11" s="35"/>
      <c r="J11" s="35"/>
      <c r="K11" s="117"/>
      <c r="L11" s="117"/>
      <c r="M11" s="307" t="s">
        <v>484</v>
      </c>
      <c r="N11" s="117">
        <v>87</v>
      </c>
      <c r="O11" s="323"/>
      <c r="P11" s="323"/>
      <c r="Q11" s="323"/>
    </row>
    <row r="12" spans="1:17" ht="15.75" x14ac:dyDescent="0.25">
      <c r="A12" s="329"/>
      <c r="B12" s="329"/>
      <c r="C12" s="330"/>
      <c r="D12" s="330"/>
      <c r="E12" s="113"/>
      <c r="F12" s="113"/>
      <c r="G12" s="113"/>
      <c r="H12" s="113"/>
      <c r="I12" s="113"/>
      <c r="J12" s="113"/>
      <c r="K12" s="113"/>
      <c r="L12" s="113"/>
      <c r="M12" s="307"/>
      <c r="N12" s="115"/>
      <c r="O12" s="115">
        <v>0</v>
      </c>
      <c r="P12" s="115"/>
      <c r="Q12" s="115"/>
    </row>
    <row r="13" spans="1:17" x14ac:dyDescent="0.25">
      <c r="A13" s="63"/>
      <c r="B13" s="324" t="s">
        <v>485</v>
      </c>
      <c r="C13" s="324">
        <f>SUM(C10:C12)</f>
        <v>0</v>
      </c>
      <c r="D13" s="324">
        <f>SUM(D10:D12)</f>
        <v>0</v>
      </c>
      <c r="E13" s="310" t="s">
        <v>29</v>
      </c>
      <c r="F13" s="324">
        <f>SUM(F10:F12)</f>
        <v>375</v>
      </c>
      <c r="G13" s="310" t="s">
        <v>29</v>
      </c>
      <c r="H13" s="324">
        <f>SUM(H10:H12)</f>
        <v>0</v>
      </c>
      <c r="I13" s="310" t="s">
        <v>29</v>
      </c>
      <c r="J13" s="324">
        <f>SUM(J10:J12)</f>
        <v>838</v>
      </c>
      <c r="K13" s="310" t="s">
        <v>29</v>
      </c>
      <c r="L13" s="324">
        <f>SUM(L10:L12)</f>
        <v>0</v>
      </c>
      <c r="M13" s="310" t="s">
        <v>29</v>
      </c>
      <c r="N13" s="324">
        <f>SUM(N10:N12)</f>
        <v>192</v>
      </c>
      <c r="O13" s="324">
        <f>SUM(O10:O12)</f>
        <v>0</v>
      </c>
      <c r="P13" s="324">
        <f>SUM(P10:P12)</f>
        <v>0</v>
      </c>
      <c r="Q13" s="324">
        <f>SUM(Q10:Q12)</f>
        <v>57</v>
      </c>
    </row>
    <row r="16" spans="1:17" ht="16.5" x14ac:dyDescent="0.25">
      <c r="D16" s="325"/>
      <c r="E16" s="325"/>
      <c r="F16" s="325"/>
      <c r="G16" s="325"/>
      <c r="H16" s="69"/>
      <c r="I16" s="69"/>
      <c r="J16" s="69"/>
      <c r="K16" s="69"/>
      <c r="L16" s="69"/>
      <c r="M16" s="69"/>
    </row>
    <row r="17" spans="2:2" ht="18.75" x14ac:dyDescent="0.3">
      <c r="B17" s="333" t="s">
        <v>496</v>
      </c>
    </row>
  </sheetData>
  <mergeCells count="17">
    <mergeCell ref="A4:Q4"/>
    <mergeCell ref="A10:A11"/>
    <mergeCell ref="B10:B11"/>
    <mergeCell ref="C10:C11"/>
    <mergeCell ref="D10:D11"/>
    <mergeCell ref="A3:Q3"/>
    <mergeCell ref="A6:A8"/>
    <mergeCell ref="B6:B8"/>
    <mergeCell ref="C6:D6"/>
    <mergeCell ref="E6:Q6"/>
    <mergeCell ref="C7:C8"/>
    <mergeCell ref="D7:D8"/>
    <mergeCell ref="E7:F7"/>
    <mergeCell ref="G7:H7"/>
    <mergeCell ref="I7:J7"/>
    <mergeCell ref="K7:L7"/>
    <mergeCell ref="M7:Q7"/>
  </mergeCells>
  <hyperlinks>
    <hyperlink ref="E10" r:id="rId1"/>
    <hyperlink ref="M10" r:id="rId2"/>
    <hyperlink ref="M11" r:id="rId3"/>
    <hyperlink ref="G10" r:id="rId4"/>
  </hyperlinks>
  <pageMargins left="0.39370078740157483" right="0" top="0.39370078740157483" bottom="0" header="0.31496062992125984" footer="0.31496062992125984"/>
  <pageSetup paperSize="9" scale="49" orientation="landscape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view="pageBreakPreview" zoomScaleNormal="100" zoomScaleSheetLayoutView="100" workbookViewId="0">
      <selection activeCell="C4" sqref="C4:F4"/>
    </sheetView>
  </sheetViews>
  <sheetFormatPr defaultRowHeight="15" x14ac:dyDescent="0.25"/>
  <cols>
    <col min="2" max="2" width="42.140625" customWidth="1"/>
    <col min="3" max="3" width="16.7109375" customWidth="1"/>
    <col min="4" max="4" width="22.85546875" customWidth="1"/>
    <col min="5" max="5" width="15.42578125" customWidth="1"/>
    <col min="6" max="6" width="20.7109375" customWidth="1"/>
  </cols>
  <sheetData>
    <row r="1" spans="1:6" ht="63.75" customHeight="1" x14ac:dyDescent="0.25">
      <c r="A1" s="49"/>
      <c r="B1" s="371" t="s">
        <v>525</v>
      </c>
      <c r="C1" s="371"/>
      <c r="D1" s="371"/>
      <c r="E1" s="371"/>
      <c r="F1" s="371"/>
    </row>
    <row r="2" spans="1:6" x14ac:dyDescent="0.25">
      <c r="A2" s="49"/>
      <c r="B2" s="49"/>
      <c r="C2" s="49"/>
      <c r="D2" s="49"/>
      <c r="E2" s="49"/>
      <c r="F2" s="49"/>
    </row>
    <row r="3" spans="1:6" ht="15.75" x14ac:dyDescent="0.25">
      <c r="A3" s="86"/>
      <c r="B3" s="86"/>
      <c r="C3" s="86"/>
      <c r="D3" s="86"/>
      <c r="E3" s="86"/>
      <c r="F3" s="88" t="s">
        <v>107</v>
      </c>
    </row>
    <row r="4" spans="1:6" ht="15.75" x14ac:dyDescent="0.25">
      <c r="A4" s="373" t="s">
        <v>24</v>
      </c>
      <c r="B4" s="373" t="s">
        <v>108</v>
      </c>
      <c r="C4" s="413" t="s">
        <v>537</v>
      </c>
      <c r="D4" s="413"/>
      <c r="E4" s="413"/>
      <c r="F4" s="413"/>
    </row>
    <row r="5" spans="1:6" ht="63" x14ac:dyDescent="0.25">
      <c r="A5" s="373"/>
      <c r="B5" s="373"/>
      <c r="C5" s="1" t="s">
        <v>109</v>
      </c>
      <c r="D5" s="1" t="s">
        <v>110</v>
      </c>
      <c r="E5" s="1" t="s">
        <v>111</v>
      </c>
      <c r="F5" s="1" t="s">
        <v>112</v>
      </c>
    </row>
    <row r="6" spans="1:6" ht="15.75" x14ac:dyDescent="0.25">
      <c r="A6" s="2" t="s">
        <v>25</v>
      </c>
      <c r="B6" s="2" t="s">
        <v>1</v>
      </c>
      <c r="C6" s="19" t="s">
        <v>2</v>
      </c>
      <c r="D6" s="19" t="s">
        <v>3</v>
      </c>
      <c r="E6" s="19" t="s">
        <v>4</v>
      </c>
      <c r="F6" s="19" t="s">
        <v>5</v>
      </c>
    </row>
    <row r="7" spans="1:6" ht="15.75" x14ac:dyDescent="0.25">
      <c r="A7" s="71">
        <v>1</v>
      </c>
      <c r="B7" s="71" t="s">
        <v>113</v>
      </c>
      <c r="C7" s="121">
        <v>0</v>
      </c>
      <c r="D7" s="121">
        <v>0</v>
      </c>
      <c r="E7" s="121">
        <v>0</v>
      </c>
      <c r="F7" s="121">
        <v>0</v>
      </c>
    </row>
    <row r="8" spans="1:6" ht="15.75" x14ac:dyDescent="0.25">
      <c r="A8" s="71">
        <v>2</v>
      </c>
      <c r="B8" s="71" t="s">
        <v>114</v>
      </c>
      <c r="C8" s="121">
        <v>0</v>
      </c>
      <c r="D8" s="121">
        <v>0</v>
      </c>
      <c r="E8" s="121">
        <v>0</v>
      </c>
      <c r="F8" s="121">
        <v>0</v>
      </c>
    </row>
    <row r="9" spans="1:6" ht="15.75" x14ac:dyDescent="0.25">
      <c r="A9" s="71">
        <v>3</v>
      </c>
      <c r="B9" s="71" t="s">
        <v>115</v>
      </c>
      <c r="C9" s="121">
        <v>0</v>
      </c>
      <c r="D9" s="121">
        <v>0</v>
      </c>
      <c r="E9" s="121">
        <v>0</v>
      </c>
      <c r="F9" s="121">
        <v>0</v>
      </c>
    </row>
    <row r="10" spans="1:6" ht="15.75" x14ac:dyDescent="0.25">
      <c r="A10" s="71">
        <v>4</v>
      </c>
      <c r="B10" s="71" t="s">
        <v>116</v>
      </c>
      <c r="C10" s="121">
        <v>0</v>
      </c>
      <c r="D10" s="121">
        <v>0</v>
      </c>
      <c r="E10" s="121">
        <v>0</v>
      </c>
      <c r="F10" s="121">
        <v>0</v>
      </c>
    </row>
    <row r="11" spans="1:6" ht="15.75" x14ac:dyDescent="0.25">
      <c r="A11" s="71">
        <v>5</v>
      </c>
      <c r="B11" s="71" t="s">
        <v>117</v>
      </c>
      <c r="C11" s="121">
        <v>0</v>
      </c>
      <c r="D11" s="121">
        <v>0</v>
      </c>
      <c r="E11" s="121">
        <v>0</v>
      </c>
      <c r="F11" s="121">
        <v>0</v>
      </c>
    </row>
    <row r="12" spans="1:6" ht="15.75" x14ac:dyDescent="0.25">
      <c r="A12" s="414" t="s">
        <v>118</v>
      </c>
      <c r="B12" s="414"/>
      <c r="C12" s="11">
        <f>C7+C8+C9+C10+C11</f>
        <v>0</v>
      </c>
      <c r="D12" s="16">
        <f>D7+D8+D9+D10+D11</f>
        <v>0</v>
      </c>
      <c r="E12" s="11">
        <f>E7+E8+E9+E10+E11</f>
        <v>0</v>
      </c>
      <c r="F12" s="11">
        <f>F7+F8+F9+F10+F11</f>
        <v>0</v>
      </c>
    </row>
    <row r="14" spans="1:6" x14ac:dyDescent="0.25">
      <c r="D14" t="s">
        <v>106</v>
      </c>
    </row>
    <row r="15" spans="1:6" ht="15.75" x14ac:dyDescent="0.25">
      <c r="B15" s="331" t="s">
        <v>496</v>
      </c>
    </row>
  </sheetData>
  <mergeCells count="5">
    <mergeCell ref="B1:F1"/>
    <mergeCell ref="A4:A5"/>
    <mergeCell ref="B4:B5"/>
    <mergeCell ref="C4:F4"/>
    <mergeCell ref="A12:B12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view="pageBreakPreview" zoomScale="80" zoomScaleNormal="100" zoomScaleSheetLayoutView="80" workbookViewId="0">
      <selection activeCell="D2" sqref="D2:K2"/>
    </sheetView>
  </sheetViews>
  <sheetFormatPr defaultRowHeight="15" x14ac:dyDescent="0.25"/>
  <cols>
    <col min="1" max="1" width="5.85546875" customWidth="1"/>
    <col min="2" max="2" width="42.140625" customWidth="1"/>
    <col min="3" max="3" width="16.140625" customWidth="1"/>
    <col min="4" max="4" width="16.28515625" customWidth="1"/>
    <col min="5" max="5" width="11.85546875" customWidth="1"/>
    <col min="6" max="6" width="15.85546875" customWidth="1"/>
    <col min="7" max="7" width="18" customWidth="1"/>
    <col min="8" max="8" width="14.28515625" customWidth="1"/>
    <col min="9" max="9" width="13.85546875" customWidth="1"/>
    <col min="10" max="10" width="17.42578125" customWidth="1"/>
    <col min="11" max="11" width="14.42578125" customWidth="1"/>
    <col min="12" max="12" width="29.28515625" customWidth="1"/>
  </cols>
  <sheetData>
    <row r="2" spans="1:12" ht="39" customHeight="1" x14ac:dyDescent="0.3">
      <c r="D2" s="417" t="s">
        <v>526</v>
      </c>
      <c r="E2" s="417"/>
      <c r="F2" s="417"/>
      <c r="G2" s="417"/>
      <c r="H2" s="417"/>
      <c r="I2" s="417"/>
      <c r="J2" s="417"/>
      <c r="K2" s="417"/>
    </row>
    <row r="4" spans="1:12" ht="15.75" x14ac:dyDescent="0.25">
      <c r="L4" s="88" t="s">
        <v>119</v>
      </c>
    </row>
    <row r="5" spans="1:12" ht="15.75" x14ac:dyDescent="0.25">
      <c r="A5" s="418" t="s">
        <v>24</v>
      </c>
      <c r="B5" s="378" t="s">
        <v>120</v>
      </c>
      <c r="C5" s="378" t="s">
        <v>121</v>
      </c>
      <c r="D5" s="378"/>
      <c r="E5" s="378" t="s">
        <v>122</v>
      </c>
      <c r="F5" s="378" t="s">
        <v>123</v>
      </c>
      <c r="G5" s="378"/>
      <c r="H5" s="378"/>
      <c r="I5" s="378" t="s">
        <v>124</v>
      </c>
      <c r="J5" s="378" t="s">
        <v>12</v>
      </c>
      <c r="K5" s="378"/>
      <c r="L5" s="415" t="s">
        <v>125</v>
      </c>
    </row>
    <row r="6" spans="1:12" x14ac:dyDescent="0.25">
      <c r="A6" s="418"/>
      <c r="B6" s="378"/>
      <c r="C6" s="373" t="s">
        <v>126</v>
      </c>
      <c r="D6" s="378" t="s">
        <v>127</v>
      </c>
      <c r="E6" s="378"/>
      <c r="F6" s="419" t="s">
        <v>128</v>
      </c>
      <c r="G6" s="419" t="s">
        <v>129</v>
      </c>
      <c r="H6" s="378" t="s">
        <v>130</v>
      </c>
      <c r="I6" s="378"/>
      <c r="J6" s="378" t="s">
        <v>131</v>
      </c>
      <c r="K6" s="378" t="s">
        <v>132</v>
      </c>
      <c r="L6" s="416"/>
    </row>
    <row r="7" spans="1:12" x14ac:dyDescent="0.25">
      <c r="A7" s="418"/>
      <c r="B7" s="378"/>
      <c r="C7" s="373"/>
      <c r="D7" s="378"/>
      <c r="E7" s="378"/>
      <c r="F7" s="419"/>
      <c r="G7" s="419"/>
      <c r="H7" s="378"/>
      <c r="I7" s="378"/>
      <c r="J7" s="378"/>
      <c r="K7" s="378"/>
      <c r="L7" s="416"/>
    </row>
    <row r="8" spans="1:12" ht="18.75" x14ac:dyDescent="0.25">
      <c r="A8" s="90" t="s">
        <v>25</v>
      </c>
      <c r="B8" s="90" t="s">
        <v>1</v>
      </c>
      <c r="C8" s="90" t="s">
        <v>2</v>
      </c>
      <c r="D8" s="90" t="s">
        <v>3</v>
      </c>
      <c r="E8" s="90" t="s">
        <v>4</v>
      </c>
      <c r="F8" s="90" t="s">
        <v>5</v>
      </c>
      <c r="G8" s="90" t="s">
        <v>6</v>
      </c>
      <c r="H8" s="90" t="s">
        <v>7</v>
      </c>
      <c r="I8" s="90" t="s">
        <v>8</v>
      </c>
      <c r="J8" s="90" t="s">
        <v>9</v>
      </c>
      <c r="K8" s="90" t="s">
        <v>10</v>
      </c>
      <c r="L8" s="90" t="s">
        <v>133</v>
      </c>
    </row>
    <row r="9" spans="1:12" ht="24.75" customHeight="1" x14ac:dyDescent="0.25">
      <c r="A9" s="91">
        <v>1</v>
      </c>
      <c r="B9" s="52" t="s">
        <v>137</v>
      </c>
      <c r="C9" s="62">
        <v>0</v>
      </c>
      <c r="D9" s="62"/>
      <c r="E9" s="62" t="s">
        <v>136</v>
      </c>
      <c r="F9" s="62" t="s">
        <v>134</v>
      </c>
      <c r="G9" s="62" t="s">
        <v>138</v>
      </c>
      <c r="H9" s="62" t="s">
        <v>135</v>
      </c>
      <c r="I9" s="62">
        <v>9</v>
      </c>
      <c r="J9" s="62">
        <v>4</v>
      </c>
      <c r="K9" s="62">
        <v>5</v>
      </c>
      <c r="L9" s="62"/>
    </row>
    <row r="10" spans="1:12" x14ac:dyDescent="0.25">
      <c r="A10" s="57"/>
      <c r="B10" s="63" t="s">
        <v>0</v>
      </c>
      <c r="C10" s="63">
        <f>SUM(C9:C9)</f>
        <v>0</v>
      </c>
      <c r="D10" s="76"/>
      <c r="E10" s="76"/>
      <c r="F10" s="76"/>
      <c r="G10" s="76"/>
      <c r="H10" s="76"/>
      <c r="I10" s="63">
        <f>SUM(I9:I9)</f>
        <v>9</v>
      </c>
      <c r="J10" s="63">
        <f>SUM(J9:J9)</f>
        <v>4</v>
      </c>
      <c r="K10" s="63">
        <f>SUM(K9:K9)</f>
        <v>5</v>
      </c>
      <c r="L10" s="76"/>
    </row>
    <row r="14" spans="1:12" ht="18.75" x14ac:dyDescent="0.25">
      <c r="A14" s="381" t="s">
        <v>497</v>
      </c>
      <c r="B14" s="381"/>
      <c r="C14" s="381"/>
      <c r="D14" s="381"/>
      <c r="E14" s="381"/>
      <c r="F14" s="381"/>
      <c r="G14" s="381"/>
      <c r="H14" s="381"/>
      <c r="I14" s="381"/>
      <c r="J14" s="381"/>
      <c r="K14" s="381"/>
      <c r="L14" s="381"/>
    </row>
  </sheetData>
  <mergeCells count="17">
    <mergeCell ref="D2:K2"/>
    <mergeCell ref="J6:J7"/>
    <mergeCell ref="K6:K7"/>
    <mergeCell ref="A5:A7"/>
    <mergeCell ref="B5:B7"/>
    <mergeCell ref="C5:D5"/>
    <mergeCell ref="E5:E7"/>
    <mergeCell ref="F5:H5"/>
    <mergeCell ref="C6:C7"/>
    <mergeCell ref="D6:D7"/>
    <mergeCell ref="F6:F7"/>
    <mergeCell ref="G6:G7"/>
    <mergeCell ref="H6:H7"/>
    <mergeCell ref="A14:L14"/>
    <mergeCell ref="I5:I7"/>
    <mergeCell ref="J5:K5"/>
    <mergeCell ref="L5:L7"/>
  </mergeCells>
  <pageMargins left="0.7" right="0.7" top="0.75" bottom="0.75" header="0.3" footer="0.3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view="pageBreakPreview" zoomScale="87" zoomScaleNormal="100" zoomScaleSheetLayoutView="87" workbookViewId="0">
      <selection activeCell="N5" sqref="N5:O5"/>
    </sheetView>
  </sheetViews>
  <sheetFormatPr defaultRowHeight="15" x14ac:dyDescent="0.25"/>
  <cols>
    <col min="2" max="2" width="27.28515625" customWidth="1"/>
    <col min="3" max="3" width="13.7109375" customWidth="1"/>
    <col min="4" max="4" width="11.5703125" customWidth="1"/>
    <col min="5" max="5" width="16.5703125" customWidth="1"/>
    <col min="6" max="6" width="15" customWidth="1"/>
    <col min="7" max="7" width="11.5703125" customWidth="1"/>
    <col min="8" max="8" width="10.28515625" customWidth="1"/>
    <col min="9" max="9" width="14" customWidth="1"/>
    <col min="10" max="10" width="13.85546875" customWidth="1"/>
    <col min="11" max="11" width="13.28515625" customWidth="1"/>
    <col min="12" max="12" width="13" customWidth="1"/>
    <col min="13" max="13" width="16.140625" customWidth="1"/>
    <col min="14" max="14" width="11.85546875" customWidth="1"/>
    <col min="15" max="15" width="11.140625" customWidth="1"/>
  </cols>
  <sheetData>
    <row r="2" spans="1:15" ht="24" customHeight="1" x14ac:dyDescent="0.25">
      <c r="A2" s="420" t="s">
        <v>527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</row>
    <row r="3" spans="1:15" ht="15.75" x14ac:dyDescent="0.25">
      <c r="A3" s="420" t="s">
        <v>139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</row>
    <row r="4" spans="1:15" ht="15.75" thickBot="1" x14ac:dyDescent="0.3">
      <c r="O4" s="92" t="s">
        <v>140</v>
      </c>
    </row>
    <row r="5" spans="1:15" ht="41.25" customHeight="1" thickBot="1" x14ac:dyDescent="0.3">
      <c r="A5" s="421" t="s">
        <v>24</v>
      </c>
      <c r="B5" s="93" t="s">
        <v>141</v>
      </c>
      <c r="C5" s="424" t="s">
        <v>142</v>
      </c>
      <c r="D5" s="425"/>
      <c r="E5" s="424" t="s">
        <v>143</v>
      </c>
      <c r="F5" s="426"/>
      <c r="G5" s="427" t="s">
        <v>172</v>
      </c>
      <c r="H5" s="426" t="s">
        <v>173</v>
      </c>
      <c r="I5" s="425"/>
      <c r="J5" s="429" t="s">
        <v>174</v>
      </c>
      <c r="K5" s="424" t="s">
        <v>175</v>
      </c>
      <c r="L5" s="425"/>
      <c r="M5" s="429" t="s">
        <v>489</v>
      </c>
      <c r="N5" s="431" t="s">
        <v>538</v>
      </c>
      <c r="O5" s="432"/>
    </row>
    <row r="6" spans="1:15" ht="41.25" customHeight="1" thickBot="1" x14ac:dyDescent="0.3">
      <c r="A6" s="422"/>
      <c r="B6" s="94" t="s">
        <v>144</v>
      </c>
      <c r="C6" s="95" t="s">
        <v>145</v>
      </c>
      <c r="D6" s="95" t="s">
        <v>146</v>
      </c>
      <c r="E6" s="95" t="s">
        <v>147</v>
      </c>
      <c r="F6" s="96" t="s">
        <v>148</v>
      </c>
      <c r="G6" s="428"/>
      <c r="H6" s="95" t="s">
        <v>145</v>
      </c>
      <c r="I6" s="95" t="s">
        <v>146</v>
      </c>
      <c r="J6" s="430"/>
      <c r="K6" s="95" t="s">
        <v>145</v>
      </c>
      <c r="L6" s="95" t="s">
        <v>146</v>
      </c>
      <c r="M6" s="430"/>
      <c r="N6" s="97" t="s">
        <v>145</v>
      </c>
      <c r="O6" s="97" t="s">
        <v>146</v>
      </c>
    </row>
    <row r="7" spans="1:15" ht="21" customHeight="1" thickBot="1" x14ac:dyDescent="0.3">
      <c r="A7" s="423"/>
      <c r="B7" s="98">
        <v>1</v>
      </c>
      <c r="C7" s="99">
        <v>2</v>
      </c>
      <c r="D7" s="98">
        <v>3</v>
      </c>
      <c r="E7" s="98">
        <v>4</v>
      </c>
      <c r="F7" s="98">
        <v>5</v>
      </c>
      <c r="G7" s="98">
        <v>6</v>
      </c>
      <c r="H7" s="98">
        <v>7</v>
      </c>
      <c r="I7" s="98">
        <v>8</v>
      </c>
      <c r="J7" s="98">
        <v>9</v>
      </c>
      <c r="K7" s="98">
        <v>10</v>
      </c>
      <c r="L7" s="98">
        <v>11</v>
      </c>
      <c r="M7" s="98">
        <v>12</v>
      </c>
      <c r="N7" s="100">
        <v>13</v>
      </c>
      <c r="O7" s="100">
        <v>14</v>
      </c>
    </row>
    <row r="8" spans="1:15" ht="15.75" x14ac:dyDescent="0.25">
      <c r="A8" s="101">
        <v>1</v>
      </c>
      <c r="B8" s="102" t="s">
        <v>149</v>
      </c>
      <c r="C8" s="104">
        <v>14983</v>
      </c>
      <c r="D8" s="104">
        <v>24244</v>
      </c>
      <c r="E8" s="104">
        <v>14540</v>
      </c>
      <c r="F8" s="104">
        <v>7336</v>
      </c>
      <c r="G8" s="104">
        <v>10</v>
      </c>
      <c r="H8" s="103">
        <v>0</v>
      </c>
      <c r="I8" s="103">
        <v>0</v>
      </c>
      <c r="J8" s="117">
        <v>5</v>
      </c>
      <c r="K8" s="103">
        <v>100</v>
      </c>
      <c r="L8" s="124">
        <v>250</v>
      </c>
      <c r="M8" s="120">
        <v>0</v>
      </c>
      <c r="N8" s="103">
        <v>0</v>
      </c>
      <c r="O8" s="103">
        <v>0</v>
      </c>
    </row>
    <row r="9" spans="1:15" ht="15.75" x14ac:dyDescent="0.25">
      <c r="A9" s="26"/>
      <c r="B9" s="105" t="s">
        <v>60</v>
      </c>
      <c r="C9" s="120">
        <v>15025</v>
      </c>
      <c r="D9" s="120">
        <v>24306</v>
      </c>
      <c r="E9" s="120">
        <v>14569</v>
      </c>
      <c r="F9" s="120">
        <v>7367</v>
      </c>
      <c r="G9" s="122">
        <f t="shared" ref="G9:L9" si="0">SUM(G8:G8)</f>
        <v>10</v>
      </c>
      <c r="H9" s="122">
        <f t="shared" si="0"/>
        <v>0</v>
      </c>
      <c r="I9" s="122">
        <f t="shared" si="0"/>
        <v>0</v>
      </c>
      <c r="J9" s="128">
        <f t="shared" si="0"/>
        <v>5</v>
      </c>
      <c r="K9" s="122">
        <f t="shared" si="0"/>
        <v>100</v>
      </c>
      <c r="L9" s="122">
        <f t="shared" si="0"/>
        <v>250</v>
      </c>
      <c r="M9" s="122" t="s">
        <v>532</v>
      </c>
      <c r="N9" s="120">
        <v>432</v>
      </c>
      <c r="O9" s="120">
        <v>1256</v>
      </c>
    </row>
    <row r="12" spans="1:15" ht="18.75" x14ac:dyDescent="0.25">
      <c r="A12" s="381" t="s">
        <v>498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1"/>
    </row>
  </sheetData>
  <mergeCells count="12">
    <mergeCell ref="A12:O12"/>
    <mergeCell ref="A2:O2"/>
    <mergeCell ref="A3:O3"/>
    <mergeCell ref="A5:A7"/>
    <mergeCell ref="C5:D5"/>
    <mergeCell ref="E5:F5"/>
    <mergeCell ref="G5:G6"/>
    <mergeCell ref="H5:I5"/>
    <mergeCell ref="J5:J6"/>
    <mergeCell ref="K5:L5"/>
    <mergeCell ref="M5:M6"/>
    <mergeCell ref="N5:O5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9"/>
  <sheetViews>
    <sheetView view="pageBreakPreview" zoomScale="61" zoomScaleNormal="80" zoomScaleSheetLayoutView="61" workbookViewId="0">
      <selection activeCell="R6" sqref="R6:S6"/>
    </sheetView>
  </sheetViews>
  <sheetFormatPr defaultRowHeight="15" x14ac:dyDescent="0.25"/>
  <cols>
    <col min="1" max="1" width="8.140625" customWidth="1"/>
    <col min="2" max="2" width="30.7109375" customWidth="1"/>
    <col min="3" max="3" width="11.5703125" customWidth="1"/>
    <col min="5" max="5" width="13.7109375" customWidth="1"/>
    <col min="7" max="7" width="11.42578125" customWidth="1"/>
    <col min="9" max="9" width="12.85546875" customWidth="1"/>
    <col min="10" max="10" width="11.5703125" customWidth="1"/>
    <col min="11" max="11" width="12.140625" customWidth="1"/>
    <col min="13" max="13" width="10.5703125" customWidth="1"/>
    <col min="15" max="15" width="36.28515625" customWidth="1"/>
    <col min="16" max="16" width="17.7109375" customWidth="1"/>
    <col min="17" max="17" width="16.85546875" customWidth="1"/>
    <col min="18" max="18" width="16.140625" customWidth="1"/>
    <col min="19" max="19" width="18.85546875" customWidth="1"/>
  </cols>
  <sheetData>
    <row r="3" spans="1:19" ht="35.25" customHeight="1" x14ac:dyDescent="0.25">
      <c r="A3" s="106"/>
      <c r="B3" s="405" t="s">
        <v>528</v>
      </c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</row>
    <row r="4" spans="1:19" ht="15.75" x14ac:dyDescent="0.25">
      <c r="A4" s="405"/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</row>
    <row r="5" spans="1:19" ht="15.75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107"/>
      <c r="S5" s="87" t="s">
        <v>150</v>
      </c>
    </row>
    <row r="6" spans="1:19" ht="25.5" customHeight="1" x14ac:dyDescent="0.25">
      <c r="A6" s="436" t="s">
        <v>58</v>
      </c>
      <c r="B6" s="436" t="s">
        <v>59</v>
      </c>
      <c r="C6" s="436" t="s">
        <v>151</v>
      </c>
      <c r="D6" s="436"/>
      <c r="E6" s="436"/>
      <c r="F6" s="436"/>
      <c r="G6" s="436" t="s">
        <v>176</v>
      </c>
      <c r="H6" s="436"/>
      <c r="I6" s="436"/>
      <c r="J6" s="436"/>
      <c r="K6" s="436" t="s">
        <v>152</v>
      </c>
      <c r="L6" s="436"/>
      <c r="M6" s="436"/>
      <c r="N6" s="436"/>
      <c r="O6" s="436" t="s">
        <v>153</v>
      </c>
      <c r="P6" s="436" t="s">
        <v>151</v>
      </c>
      <c r="Q6" s="436"/>
      <c r="R6" s="436" t="s">
        <v>539</v>
      </c>
      <c r="S6" s="436"/>
    </row>
    <row r="7" spans="1:19" ht="161.25" customHeight="1" x14ac:dyDescent="0.25">
      <c r="A7" s="436"/>
      <c r="B7" s="436"/>
      <c r="C7" s="18" t="s">
        <v>154</v>
      </c>
      <c r="D7" s="18" t="s">
        <v>155</v>
      </c>
      <c r="E7" s="18" t="s">
        <v>156</v>
      </c>
      <c r="F7" s="18" t="s">
        <v>157</v>
      </c>
      <c r="G7" s="18" t="s">
        <v>154</v>
      </c>
      <c r="H7" s="18" t="s">
        <v>155</v>
      </c>
      <c r="I7" s="18" t="s">
        <v>156</v>
      </c>
      <c r="J7" s="18" t="s">
        <v>157</v>
      </c>
      <c r="K7" s="18" t="s">
        <v>154</v>
      </c>
      <c r="L7" s="18" t="s">
        <v>155</v>
      </c>
      <c r="M7" s="18" t="s">
        <v>156</v>
      </c>
      <c r="N7" s="18" t="s">
        <v>157</v>
      </c>
      <c r="O7" s="436"/>
      <c r="P7" s="18" t="s">
        <v>158</v>
      </c>
      <c r="Q7" s="18" t="s">
        <v>159</v>
      </c>
      <c r="R7" s="18" t="s">
        <v>160</v>
      </c>
      <c r="S7" s="18" t="s">
        <v>159</v>
      </c>
    </row>
    <row r="8" spans="1:19" ht="24.75" customHeight="1" x14ac:dyDescent="0.25">
      <c r="A8" s="27">
        <v>1</v>
      </c>
      <c r="B8" s="27" t="s">
        <v>149</v>
      </c>
      <c r="C8" s="117">
        <v>2.5</v>
      </c>
      <c r="D8" s="117">
        <v>11.5</v>
      </c>
      <c r="E8" s="117">
        <v>1</v>
      </c>
      <c r="F8" s="117">
        <v>15</v>
      </c>
      <c r="G8" s="117">
        <v>2.5</v>
      </c>
      <c r="H8" s="117">
        <v>11.5</v>
      </c>
      <c r="I8" s="117">
        <v>1</v>
      </c>
      <c r="J8" s="117">
        <v>15</v>
      </c>
      <c r="K8" s="117">
        <v>0</v>
      </c>
      <c r="L8" s="117">
        <v>0</v>
      </c>
      <c r="M8" s="117">
        <v>0</v>
      </c>
      <c r="N8" s="117">
        <f t="shared" ref="N8" si="0">J8-F8</f>
        <v>0</v>
      </c>
      <c r="O8" s="117">
        <v>0</v>
      </c>
      <c r="P8" s="62">
        <v>30.396000000000001</v>
      </c>
      <c r="Q8" s="62">
        <v>30.396000000000001</v>
      </c>
      <c r="R8" s="62">
        <v>18.968</v>
      </c>
      <c r="S8" s="123">
        <v>14.872999999999999</v>
      </c>
    </row>
    <row r="9" spans="1:19" ht="19.5" x14ac:dyDescent="0.25">
      <c r="A9" s="434" t="s">
        <v>0</v>
      </c>
      <c r="B9" s="435"/>
      <c r="C9" s="108">
        <f t="shared" ref="C9:S9" si="1">SUM(C8:C8)</f>
        <v>2.5</v>
      </c>
      <c r="D9" s="108">
        <f t="shared" si="1"/>
        <v>11.5</v>
      </c>
      <c r="E9" s="108">
        <f t="shared" si="1"/>
        <v>1</v>
      </c>
      <c r="F9" s="108">
        <f t="shared" si="1"/>
        <v>15</v>
      </c>
      <c r="G9" s="108">
        <f t="shared" si="1"/>
        <v>2.5</v>
      </c>
      <c r="H9" s="108">
        <f t="shared" si="1"/>
        <v>11.5</v>
      </c>
      <c r="I9" s="108">
        <f t="shared" si="1"/>
        <v>1</v>
      </c>
      <c r="J9" s="108">
        <f t="shared" si="1"/>
        <v>15</v>
      </c>
      <c r="K9" s="108">
        <f t="shared" si="1"/>
        <v>0</v>
      </c>
      <c r="L9" s="108">
        <f t="shared" si="1"/>
        <v>0</v>
      </c>
      <c r="M9" s="108">
        <f t="shared" si="1"/>
        <v>0</v>
      </c>
      <c r="N9" s="108">
        <f t="shared" si="1"/>
        <v>0</v>
      </c>
      <c r="O9" s="108">
        <f t="shared" si="1"/>
        <v>0</v>
      </c>
      <c r="P9" s="108">
        <f t="shared" si="1"/>
        <v>30.396000000000001</v>
      </c>
      <c r="Q9" s="108">
        <f t="shared" si="1"/>
        <v>30.396000000000001</v>
      </c>
      <c r="R9" s="108">
        <f t="shared" si="1"/>
        <v>18.968</v>
      </c>
      <c r="S9" s="125">
        <f t="shared" si="1"/>
        <v>14.872999999999999</v>
      </c>
    </row>
    <row r="11" spans="1:19" x14ac:dyDescent="0.25">
      <c r="B11" s="69"/>
      <c r="C11" s="69"/>
      <c r="D11" s="69"/>
      <c r="E11" s="69"/>
      <c r="F11" s="69"/>
      <c r="G11" s="69"/>
      <c r="H11" s="69"/>
      <c r="I11" s="69"/>
      <c r="J11" s="69"/>
    </row>
    <row r="13" spans="1:19" ht="21.75" customHeight="1" x14ac:dyDescent="0.25"/>
    <row r="14" spans="1:19" ht="15.75" x14ac:dyDescent="0.25">
      <c r="B14" s="331" t="s">
        <v>498</v>
      </c>
    </row>
    <row r="19" spans="1:19" ht="20.25" x14ac:dyDescent="0.25">
      <c r="A19" s="433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3"/>
      <c r="N19" s="433"/>
      <c r="O19" s="433"/>
      <c r="P19" s="433"/>
      <c r="Q19" s="433"/>
      <c r="R19" s="433"/>
      <c r="S19" s="433"/>
    </row>
  </sheetData>
  <mergeCells count="12">
    <mergeCell ref="A19:S19"/>
    <mergeCell ref="B3:S3"/>
    <mergeCell ref="A9:B9"/>
    <mergeCell ref="A4:S4"/>
    <mergeCell ref="A6:A7"/>
    <mergeCell ref="B6:B7"/>
    <mergeCell ref="C6:F6"/>
    <mergeCell ref="G6:J6"/>
    <mergeCell ref="K6:N6"/>
    <mergeCell ref="O6:O7"/>
    <mergeCell ref="P6:Q6"/>
    <mergeCell ref="R6:S6"/>
  </mergeCells>
  <pageMargins left="0" right="0.70866141732283472" top="0.39370078740157483" bottom="0" header="0.31496062992125984" footer="0.31496062992125984"/>
  <pageSetup paperSize="9" scale="5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view="pageBreakPreview" topLeftCell="E1" zoomScale="85" zoomScaleNormal="85" zoomScaleSheetLayoutView="85" zoomScalePageLayoutView="80" workbookViewId="0">
      <selection activeCell="K5" sqref="K5:R5"/>
    </sheetView>
  </sheetViews>
  <sheetFormatPr defaultRowHeight="15" x14ac:dyDescent="0.25"/>
  <cols>
    <col min="1" max="1" width="6.28515625" customWidth="1"/>
    <col min="2" max="2" width="30.42578125" customWidth="1"/>
    <col min="3" max="3" width="14.140625" customWidth="1"/>
    <col min="4" max="4" width="10.7109375" customWidth="1"/>
    <col min="5" max="5" width="11.28515625" customWidth="1"/>
    <col min="6" max="6" width="15.85546875" customWidth="1"/>
    <col min="7" max="7" width="12" customWidth="1"/>
    <col min="8" max="8" width="10.85546875" customWidth="1"/>
    <col min="9" max="9" width="10.28515625" customWidth="1"/>
    <col min="10" max="10" width="15.7109375" customWidth="1"/>
    <col min="11" max="11" width="12.140625" customWidth="1"/>
    <col min="12" max="12" width="11.5703125" customWidth="1"/>
    <col min="13" max="13" width="11.42578125" customWidth="1"/>
    <col min="14" max="14" width="11.140625" customWidth="1"/>
    <col min="15" max="15" width="11.42578125" customWidth="1"/>
    <col min="16" max="16" width="11.140625" customWidth="1"/>
    <col min="17" max="17" width="12.85546875" customWidth="1"/>
    <col min="18" max="18" width="13.28515625" customWidth="1"/>
    <col min="19" max="19" width="12.7109375" customWidth="1"/>
    <col min="20" max="20" width="12.28515625" customWidth="1"/>
    <col min="21" max="21" width="13.7109375" customWidth="1"/>
    <col min="22" max="22" width="12" customWidth="1"/>
  </cols>
  <sheetData>
    <row r="1" spans="1:22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22" ht="54.75" customHeight="1" x14ac:dyDescent="0.25">
      <c r="A2" s="450" t="s">
        <v>529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69"/>
    </row>
    <row r="3" spans="1:22" ht="15.75" thickBot="1" x14ac:dyDescent="0.3">
      <c r="A3" s="69"/>
      <c r="B3" s="69"/>
      <c r="C3" s="69"/>
      <c r="D3" s="69"/>
      <c r="E3" s="109"/>
      <c r="F3" s="81"/>
      <c r="G3" s="81"/>
      <c r="H3" s="81"/>
      <c r="I3" s="81"/>
      <c r="J3" s="81"/>
      <c r="K3" s="69"/>
      <c r="L3" s="69"/>
      <c r="M3" s="69"/>
      <c r="N3" s="69"/>
      <c r="O3" s="69"/>
      <c r="P3" s="69"/>
      <c r="Q3" s="69"/>
      <c r="R3" s="92" t="s">
        <v>161</v>
      </c>
      <c r="S3" s="69"/>
    </row>
    <row r="4" spans="1:22" s="297" customFormat="1" ht="16.5" thickBot="1" x14ac:dyDescent="0.3">
      <c r="A4" s="453" t="s">
        <v>162</v>
      </c>
      <c r="B4" s="456" t="s">
        <v>141</v>
      </c>
      <c r="C4" s="459" t="s">
        <v>163</v>
      </c>
      <c r="D4" s="460"/>
      <c r="E4" s="460"/>
      <c r="F4" s="460"/>
      <c r="G4" s="460"/>
      <c r="H4" s="460"/>
      <c r="I4" s="460"/>
      <c r="J4" s="460"/>
      <c r="K4" s="459"/>
      <c r="L4" s="460"/>
      <c r="M4" s="460"/>
      <c r="N4" s="460"/>
      <c r="O4" s="460"/>
      <c r="P4" s="460"/>
      <c r="Q4" s="460"/>
      <c r="R4" s="460"/>
      <c r="S4" s="460"/>
      <c r="T4" s="460"/>
      <c r="U4" s="460"/>
      <c r="V4" s="461"/>
    </row>
    <row r="5" spans="1:22" s="297" customFormat="1" ht="26.25" customHeight="1" thickBot="1" x14ac:dyDescent="0.3">
      <c r="A5" s="454"/>
      <c r="B5" s="457"/>
      <c r="C5" s="459" t="s">
        <v>164</v>
      </c>
      <c r="D5" s="460"/>
      <c r="E5" s="460"/>
      <c r="F5" s="461"/>
      <c r="G5" s="459" t="s">
        <v>177</v>
      </c>
      <c r="H5" s="460"/>
      <c r="I5" s="460"/>
      <c r="J5" s="461"/>
      <c r="K5" s="462" t="s">
        <v>536</v>
      </c>
      <c r="L5" s="463"/>
      <c r="M5" s="463"/>
      <c r="N5" s="463"/>
      <c r="O5" s="463"/>
      <c r="P5" s="463"/>
      <c r="Q5" s="463"/>
      <c r="R5" s="464"/>
      <c r="S5" s="437" t="s">
        <v>540</v>
      </c>
      <c r="T5" s="438"/>
      <c r="U5" s="438"/>
      <c r="V5" s="439"/>
    </row>
    <row r="6" spans="1:22" s="297" customFormat="1" ht="45" customHeight="1" thickBot="1" x14ac:dyDescent="0.3">
      <c r="A6" s="454"/>
      <c r="B6" s="457"/>
      <c r="C6" s="451" t="s">
        <v>165</v>
      </c>
      <c r="D6" s="451" t="s">
        <v>166</v>
      </c>
      <c r="E6" s="451" t="s">
        <v>167</v>
      </c>
      <c r="F6" s="448" t="s">
        <v>466</v>
      </c>
      <c r="G6" s="451" t="s">
        <v>165</v>
      </c>
      <c r="H6" s="451" t="s">
        <v>166</v>
      </c>
      <c r="I6" s="451" t="s">
        <v>167</v>
      </c>
      <c r="J6" s="448" t="s">
        <v>466</v>
      </c>
      <c r="K6" s="444" t="s">
        <v>165</v>
      </c>
      <c r="L6" s="445"/>
      <c r="M6" s="444" t="s">
        <v>166</v>
      </c>
      <c r="N6" s="445"/>
      <c r="O6" s="444" t="s">
        <v>167</v>
      </c>
      <c r="P6" s="445"/>
      <c r="Q6" s="446" t="s">
        <v>168</v>
      </c>
      <c r="R6" s="447"/>
      <c r="S6" s="440" t="s">
        <v>165</v>
      </c>
      <c r="T6" s="440" t="s">
        <v>166</v>
      </c>
      <c r="U6" s="440" t="s">
        <v>167</v>
      </c>
      <c r="V6" s="442" t="s">
        <v>533</v>
      </c>
    </row>
    <row r="7" spans="1:22" s="297" customFormat="1" ht="38.25" customHeight="1" thickBot="1" x14ac:dyDescent="0.3">
      <c r="A7" s="454"/>
      <c r="B7" s="458"/>
      <c r="C7" s="452"/>
      <c r="D7" s="452"/>
      <c r="E7" s="452"/>
      <c r="F7" s="449"/>
      <c r="G7" s="452"/>
      <c r="H7" s="452"/>
      <c r="I7" s="452"/>
      <c r="J7" s="449"/>
      <c r="K7" s="298" t="s">
        <v>115</v>
      </c>
      <c r="L7" s="298" t="s">
        <v>114</v>
      </c>
      <c r="M7" s="298" t="s">
        <v>115</v>
      </c>
      <c r="N7" s="298" t="s">
        <v>114</v>
      </c>
      <c r="O7" s="299" t="s">
        <v>115</v>
      </c>
      <c r="P7" s="298" t="s">
        <v>114</v>
      </c>
      <c r="Q7" s="326" t="s">
        <v>115</v>
      </c>
      <c r="R7" s="326" t="s">
        <v>114</v>
      </c>
      <c r="S7" s="441"/>
      <c r="T7" s="441"/>
      <c r="U7" s="441"/>
      <c r="V7" s="443"/>
    </row>
    <row r="8" spans="1:22" s="297" customFormat="1" ht="15.75" x14ac:dyDescent="0.25">
      <c r="A8" s="455"/>
      <c r="B8" s="300">
        <v>1</v>
      </c>
      <c r="C8" s="300">
        <v>2</v>
      </c>
      <c r="D8" s="300">
        <v>3</v>
      </c>
      <c r="E8" s="300">
        <v>4</v>
      </c>
      <c r="F8" s="300">
        <v>5</v>
      </c>
      <c r="G8" s="300">
        <v>6</v>
      </c>
      <c r="H8" s="300">
        <v>7</v>
      </c>
      <c r="I8" s="300">
        <v>8</v>
      </c>
      <c r="J8" s="300">
        <v>9</v>
      </c>
      <c r="K8" s="301">
        <v>11</v>
      </c>
      <c r="L8" s="302">
        <v>12</v>
      </c>
      <c r="M8" s="302">
        <v>13</v>
      </c>
      <c r="N8" s="302">
        <v>14</v>
      </c>
      <c r="O8" s="302">
        <v>15</v>
      </c>
      <c r="P8" s="302">
        <v>16</v>
      </c>
      <c r="Q8" s="327">
        <v>17</v>
      </c>
      <c r="R8" s="328">
        <v>18</v>
      </c>
      <c r="S8" s="354">
        <v>19</v>
      </c>
      <c r="T8" s="354">
        <v>20</v>
      </c>
      <c r="U8" s="354">
        <v>21</v>
      </c>
      <c r="V8" s="354">
        <v>22</v>
      </c>
    </row>
    <row r="9" spans="1:22" s="297" customFormat="1" ht="15.75" x14ac:dyDescent="0.25">
      <c r="A9" s="120">
        <v>1</v>
      </c>
      <c r="B9" s="303" t="s">
        <v>96</v>
      </c>
      <c r="C9" s="304">
        <v>5</v>
      </c>
      <c r="D9" s="122"/>
      <c r="E9" s="122"/>
      <c r="F9" s="304">
        <v>4.4000000000000004</v>
      </c>
      <c r="G9" s="304">
        <v>8</v>
      </c>
      <c r="H9" s="122"/>
      <c r="I9" s="122"/>
      <c r="J9" s="304">
        <v>5.9450000000000003</v>
      </c>
      <c r="K9" s="120">
        <v>6</v>
      </c>
      <c r="L9" s="120">
        <v>2</v>
      </c>
      <c r="M9" s="120"/>
      <c r="N9" s="120"/>
      <c r="O9" s="120"/>
      <c r="P9" s="120"/>
      <c r="Q9" s="122">
        <v>4.5999999999999996</v>
      </c>
      <c r="R9" s="122">
        <v>1.5</v>
      </c>
      <c r="S9" s="355">
        <v>10</v>
      </c>
      <c r="T9" s="355"/>
      <c r="U9" s="355"/>
      <c r="V9" s="355">
        <v>6.6</v>
      </c>
    </row>
    <row r="10" spans="1:22" s="297" customFormat="1" ht="15.75" x14ac:dyDescent="0.25">
      <c r="A10" s="306"/>
      <c r="B10" s="306" t="s">
        <v>60</v>
      </c>
      <c r="C10" s="306">
        <f t="shared" ref="C10:V10" si="0">SUM(C9:C9)</f>
        <v>5</v>
      </c>
      <c r="D10" s="306">
        <f t="shared" si="0"/>
        <v>0</v>
      </c>
      <c r="E10" s="306">
        <f t="shared" si="0"/>
        <v>0</v>
      </c>
      <c r="F10" s="306">
        <f t="shared" si="0"/>
        <v>4.4000000000000004</v>
      </c>
      <c r="G10" s="306">
        <f t="shared" si="0"/>
        <v>8</v>
      </c>
      <c r="H10" s="306">
        <f t="shared" si="0"/>
        <v>0</v>
      </c>
      <c r="I10" s="306">
        <f t="shared" si="0"/>
        <v>0</v>
      </c>
      <c r="J10" s="306">
        <f t="shared" si="0"/>
        <v>5.9450000000000003</v>
      </c>
      <c r="K10" s="120">
        <f t="shared" si="0"/>
        <v>6</v>
      </c>
      <c r="L10" s="120">
        <f t="shared" si="0"/>
        <v>2</v>
      </c>
      <c r="M10" s="120">
        <f t="shared" si="0"/>
        <v>0</v>
      </c>
      <c r="N10" s="120">
        <f t="shared" si="0"/>
        <v>0</v>
      </c>
      <c r="O10" s="120">
        <f t="shared" si="0"/>
        <v>0</v>
      </c>
      <c r="P10" s="120">
        <f t="shared" si="0"/>
        <v>0</v>
      </c>
      <c r="Q10" s="122">
        <f t="shared" si="0"/>
        <v>4.5999999999999996</v>
      </c>
      <c r="R10" s="305">
        <f t="shared" si="0"/>
        <v>1.5</v>
      </c>
      <c r="S10" s="305">
        <f t="shared" si="0"/>
        <v>10</v>
      </c>
      <c r="T10" s="305">
        <f t="shared" si="0"/>
        <v>0</v>
      </c>
      <c r="U10" s="305">
        <f t="shared" si="0"/>
        <v>0</v>
      </c>
      <c r="V10" s="122">
        <f t="shared" si="0"/>
        <v>6.6</v>
      </c>
    </row>
    <row r="11" spans="1:22" x14ac:dyDescent="0.2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</row>
    <row r="12" spans="1:22" x14ac:dyDescent="0.25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</row>
    <row r="13" spans="1:22" ht="18.75" x14ac:dyDescent="0.25">
      <c r="A13" s="381" t="s">
        <v>498</v>
      </c>
      <c r="B13" s="381"/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381"/>
      <c r="P13" s="381"/>
      <c r="Q13" s="381"/>
      <c r="R13" s="381"/>
      <c r="S13" s="69"/>
    </row>
    <row r="14" spans="1:22" x14ac:dyDescent="0.25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</row>
    <row r="15" spans="1:22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</row>
  </sheetData>
  <mergeCells count="26">
    <mergeCell ref="A2:R2"/>
    <mergeCell ref="I6:I7"/>
    <mergeCell ref="A4:A8"/>
    <mergeCell ref="B4:B7"/>
    <mergeCell ref="C4:J4"/>
    <mergeCell ref="C5:F5"/>
    <mergeCell ref="G5:J5"/>
    <mergeCell ref="K5:R5"/>
    <mergeCell ref="C6:C7"/>
    <mergeCell ref="D6:D7"/>
    <mergeCell ref="E6:E7"/>
    <mergeCell ref="F6:F7"/>
    <mergeCell ref="G6:G7"/>
    <mergeCell ref="H6:H7"/>
    <mergeCell ref="M6:N6"/>
    <mergeCell ref="K4:V4"/>
    <mergeCell ref="A13:R13"/>
    <mergeCell ref="O6:P6"/>
    <mergeCell ref="Q6:R6"/>
    <mergeCell ref="J6:J7"/>
    <mergeCell ref="K6:L6"/>
    <mergeCell ref="S5:V5"/>
    <mergeCell ref="S6:S7"/>
    <mergeCell ref="T6:T7"/>
    <mergeCell ref="U6:U7"/>
    <mergeCell ref="V6:V7"/>
  </mergeCells>
  <pageMargins left="0.7" right="0.7" top="0.75" bottom="0.75" header="0.3" footer="0.3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view="pageBreakPreview" zoomScale="68" zoomScaleNormal="80" zoomScaleSheetLayoutView="68" workbookViewId="0">
      <selection activeCell="T18" sqref="T18"/>
    </sheetView>
  </sheetViews>
  <sheetFormatPr defaultRowHeight="15" x14ac:dyDescent="0.25"/>
  <cols>
    <col min="1" max="1" width="10.5703125" customWidth="1"/>
    <col min="2" max="2" width="34.42578125" customWidth="1"/>
    <col min="3" max="3" width="8.42578125" customWidth="1"/>
    <col min="4" max="4" width="9.7109375" customWidth="1"/>
    <col min="5" max="5" width="10.85546875" customWidth="1"/>
    <col min="6" max="6" width="7.5703125" customWidth="1"/>
    <col min="7" max="7" width="11.140625" customWidth="1"/>
    <col min="10" max="10" width="10.85546875" customWidth="1"/>
    <col min="11" max="11" width="10.28515625" customWidth="1"/>
    <col min="12" max="20" width="7.7109375" customWidth="1"/>
    <col min="21" max="21" width="9.5703125" customWidth="1"/>
    <col min="22" max="22" width="13.140625" customWidth="1"/>
    <col min="23" max="23" width="28.85546875" customWidth="1"/>
  </cols>
  <sheetData>
    <row r="1" spans="1:23" ht="61.5" customHeight="1" x14ac:dyDescent="0.25">
      <c r="A1" s="367" t="s">
        <v>516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129"/>
    </row>
    <row r="2" spans="1:23" ht="15.75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99"/>
      <c r="W2" s="200" t="s">
        <v>261</v>
      </c>
    </row>
    <row r="3" spans="1:23" ht="15.75" x14ac:dyDescent="0.25">
      <c r="A3" s="358" t="s">
        <v>24</v>
      </c>
      <c r="B3" s="368"/>
      <c r="C3" s="361" t="s">
        <v>262</v>
      </c>
      <c r="D3" s="361"/>
      <c r="E3" s="369" t="s">
        <v>12</v>
      </c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</row>
    <row r="4" spans="1:23" ht="15.75" x14ac:dyDescent="0.25">
      <c r="A4" s="358"/>
      <c r="B4" s="368"/>
      <c r="C4" s="361"/>
      <c r="D4" s="361"/>
      <c r="E4" s="201"/>
      <c r="F4" s="370" t="s">
        <v>263</v>
      </c>
      <c r="G4" s="370"/>
      <c r="H4" s="370"/>
      <c r="I4" s="370"/>
      <c r="J4" s="370"/>
      <c r="K4" s="313"/>
      <c r="L4" s="369" t="s">
        <v>264</v>
      </c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 t="s">
        <v>0</v>
      </c>
    </row>
    <row r="5" spans="1:23" ht="55.5" customHeight="1" x14ac:dyDescent="0.25">
      <c r="A5" s="358"/>
      <c r="B5" s="368"/>
      <c r="C5" s="365" t="s">
        <v>265</v>
      </c>
      <c r="D5" s="365" t="s">
        <v>266</v>
      </c>
      <c r="E5" s="363" t="s">
        <v>0</v>
      </c>
      <c r="F5" s="365" t="s">
        <v>267</v>
      </c>
      <c r="G5" s="365" t="s">
        <v>268</v>
      </c>
      <c r="H5" s="366" t="s">
        <v>269</v>
      </c>
      <c r="I5" s="366" t="s">
        <v>270</v>
      </c>
      <c r="J5" s="365" t="s">
        <v>271</v>
      </c>
      <c r="K5" s="365" t="s">
        <v>0</v>
      </c>
      <c r="L5" s="357" t="s">
        <v>272</v>
      </c>
      <c r="M5" s="366" t="s">
        <v>273</v>
      </c>
      <c r="N5" s="366" t="s">
        <v>274</v>
      </c>
      <c r="O5" s="366" t="s">
        <v>275</v>
      </c>
      <c r="P5" s="357" t="s">
        <v>276</v>
      </c>
      <c r="Q5" s="357" t="s">
        <v>277</v>
      </c>
      <c r="R5" s="357" t="s">
        <v>278</v>
      </c>
      <c r="S5" s="362" t="s">
        <v>279</v>
      </c>
      <c r="T5" s="357" t="s">
        <v>280</v>
      </c>
      <c r="U5" s="366" t="s">
        <v>281</v>
      </c>
      <c r="V5" s="366" t="s">
        <v>117</v>
      </c>
      <c r="W5" s="369"/>
    </row>
    <row r="6" spans="1:23" ht="55.5" customHeight="1" x14ac:dyDescent="0.25">
      <c r="A6" s="358"/>
      <c r="B6" s="368"/>
      <c r="C6" s="365"/>
      <c r="D6" s="365"/>
      <c r="E6" s="364"/>
      <c r="F6" s="365"/>
      <c r="G6" s="365"/>
      <c r="H6" s="366"/>
      <c r="I6" s="366"/>
      <c r="J6" s="365"/>
      <c r="K6" s="365"/>
      <c r="L6" s="357"/>
      <c r="M6" s="366"/>
      <c r="N6" s="366"/>
      <c r="O6" s="366"/>
      <c r="P6" s="357"/>
      <c r="Q6" s="357"/>
      <c r="R6" s="357"/>
      <c r="S6" s="362"/>
      <c r="T6" s="357"/>
      <c r="U6" s="366"/>
      <c r="V6" s="366"/>
      <c r="W6" s="369"/>
    </row>
    <row r="7" spans="1:23" ht="15.75" x14ac:dyDescent="0.25">
      <c r="A7" s="202" t="s">
        <v>25</v>
      </c>
      <c r="B7" s="202" t="s">
        <v>1</v>
      </c>
      <c r="C7" s="202" t="s">
        <v>2</v>
      </c>
      <c r="D7" s="202" t="s">
        <v>3</v>
      </c>
      <c r="E7" s="202" t="s">
        <v>4</v>
      </c>
      <c r="F7" s="202" t="s">
        <v>5</v>
      </c>
      <c r="G7" s="202" t="s">
        <v>6</v>
      </c>
      <c r="H7" s="202" t="s">
        <v>7</v>
      </c>
      <c r="I7" s="202" t="s">
        <v>8</v>
      </c>
      <c r="J7" s="202" t="s">
        <v>9</v>
      </c>
      <c r="K7" s="202" t="s">
        <v>10</v>
      </c>
      <c r="L7" s="202" t="s">
        <v>133</v>
      </c>
      <c r="M7" s="203" t="s">
        <v>185</v>
      </c>
      <c r="N7" s="203" t="s">
        <v>186</v>
      </c>
      <c r="O7" s="203" t="s">
        <v>187</v>
      </c>
      <c r="P7" s="203" t="s">
        <v>282</v>
      </c>
      <c r="Q7" s="203" t="s">
        <v>283</v>
      </c>
      <c r="R7" s="203" t="s">
        <v>284</v>
      </c>
      <c r="S7" s="203" t="s">
        <v>285</v>
      </c>
      <c r="T7" s="203" t="s">
        <v>286</v>
      </c>
      <c r="U7" s="203" t="s">
        <v>287</v>
      </c>
      <c r="V7" s="203" t="s">
        <v>288</v>
      </c>
      <c r="W7" s="203" t="s">
        <v>289</v>
      </c>
    </row>
    <row r="8" spans="1:23" ht="15.75" x14ac:dyDescent="0.25">
      <c r="A8" s="210">
        <v>1</v>
      </c>
      <c r="B8" s="211" t="s">
        <v>290</v>
      </c>
      <c r="C8" s="288">
        <f t="shared" ref="C8:W8" si="0">C10</f>
        <v>4102</v>
      </c>
      <c r="D8" s="288">
        <f t="shared" si="0"/>
        <v>4793</v>
      </c>
      <c r="E8" s="288">
        <f t="shared" si="0"/>
        <v>8895</v>
      </c>
      <c r="F8" s="288">
        <f t="shared" si="0"/>
        <v>2337</v>
      </c>
      <c r="G8" s="288">
        <f t="shared" si="0"/>
        <v>2154</v>
      </c>
      <c r="H8" s="288">
        <f t="shared" si="0"/>
        <v>1707</v>
      </c>
      <c r="I8" s="288">
        <f t="shared" si="0"/>
        <v>1850</v>
      </c>
      <c r="J8" s="288">
        <f t="shared" si="0"/>
        <v>847</v>
      </c>
      <c r="K8" s="288">
        <f t="shared" si="0"/>
        <v>8895</v>
      </c>
      <c r="L8" s="288">
        <f t="shared" si="0"/>
        <v>2347</v>
      </c>
      <c r="M8" s="288">
        <f t="shared" si="0"/>
        <v>1581</v>
      </c>
      <c r="N8" s="288">
        <f t="shared" si="0"/>
        <v>1354</v>
      </c>
      <c r="O8" s="288">
        <f t="shared" si="0"/>
        <v>85</v>
      </c>
      <c r="P8" s="288">
        <f t="shared" si="0"/>
        <v>0</v>
      </c>
      <c r="Q8" s="288">
        <f t="shared" si="0"/>
        <v>862</v>
      </c>
      <c r="R8" s="288">
        <f t="shared" si="0"/>
        <v>803</v>
      </c>
      <c r="S8" s="288">
        <f t="shared" si="0"/>
        <v>448</v>
      </c>
      <c r="T8" s="288">
        <f t="shared" si="0"/>
        <v>777</v>
      </c>
      <c r="U8" s="288">
        <f t="shared" si="0"/>
        <v>0</v>
      </c>
      <c r="V8" s="288">
        <f t="shared" si="0"/>
        <v>638</v>
      </c>
      <c r="W8" s="353">
        <f t="shared" si="0"/>
        <v>8895</v>
      </c>
    </row>
    <row r="9" spans="1:23" ht="15.75" x14ac:dyDescent="0.25">
      <c r="A9" s="198"/>
      <c r="B9" s="212" t="s">
        <v>12</v>
      </c>
      <c r="C9" s="341"/>
      <c r="D9" s="341"/>
      <c r="E9" s="343"/>
      <c r="F9" s="340"/>
      <c r="G9" s="340"/>
      <c r="H9" s="340"/>
      <c r="I9" s="340"/>
      <c r="J9" s="340"/>
      <c r="K9" s="343"/>
      <c r="L9" s="340"/>
      <c r="M9" s="340"/>
      <c r="N9" s="340"/>
      <c r="O9" s="340"/>
      <c r="P9" s="340"/>
      <c r="Q9" s="340"/>
      <c r="R9" s="340"/>
      <c r="S9" s="340"/>
      <c r="T9" s="340"/>
      <c r="U9" s="340"/>
      <c r="V9" s="340"/>
      <c r="W9" s="344"/>
    </row>
    <row r="10" spans="1:23" ht="15.75" x14ac:dyDescent="0.25">
      <c r="A10" s="173" t="s">
        <v>13</v>
      </c>
      <c r="B10" s="142" t="s">
        <v>291</v>
      </c>
      <c r="C10" s="342">
        <v>4102</v>
      </c>
      <c r="D10" s="342">
        <v>4793</v>
      </c>
      <c r="E10" s="288">
        <f>D10+C10</f>
        <v>8895</v>
      </c>
      <c r="F10" s="339">
        <v>2337</v>
      </c>
      <c r="G10" s="339">
        <v>2154</v>
      </c>
      <c r="H10" s="339">
        <v>1707</v>
      </c>
      <c r="I10" s="339">
        <v>1850</v>
      </c>
      <c r="J10" s="340">
        <v>847</v>
      </c>
      <c r="K10" s="288">
        <f>J10+I10+H10+G10+F10</f>
        <v>8895</v>
      </c>
      <c r="L10" s="340">
        <v>2347</v>
      </c>
      <c r="M10" s="340">
        <v>1581</v>
      </c>
      <c r="N10" s="340">
        <v>1354</v>
      </c>
      <c r="O10" s="340">
        <v>85</v>
      </c>
      <c r="P10" s="340">
        <v>0</v>
      </c>
      <c r="Q10" s="340">
        <v>862</v>
      </c>
      <c r="R10" s="340">
        <v>803</v>
      </c>
      <c r="S10" s="340">
        <v>448</v>
      </c>
      <c r="T10" s="340">
        <v>777</v>
      </c>
      <c r="U10" s="345"/>
      <c r="V10" s="340">
        <v>638</v>
      </c>
      <c r="W10" s="353">
        <f>V10+U10+T10+S10+R10+Q10+P10+O10+N10+M10+L10+M12</f>
        <v>8895</v>
      </c>
    </row>
    <row r="11" spans="1:23" ht="15.75" x14ac:dyDescent="0.25">
      <c r="A11" s="173"/>
      <c r="B11" s="206" t="s">
        <v>12</v>
      </c>
      <c r="C11" s="341"/>
      <c r="D11" s="341"/>
      <c r="E11" s="288"/>
      <c r="F11" s="340"/>
      <c r="G11" s="340"/>
      <c r="H11" s="340"/>
      <c r="I11" s="340"/>
      <c r="J11" s="340"/>
      <c r="K11" s="343"/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  <c r="W11" s="344"/>
    </row>
    <row r="12" spans="1:23" ht="15.75" x14ac:dyDescent="0.25">
      <c r="A12" s="136" t="s">
        <v>14</v>
      </c>
      <c r="B12" s="142" t="s">
        <v>292</v>
      </c>
      <c r="C12" s="173"/>
      <c r="D12" s="173"/>
      <c r="E12" s="288"/>
      <c r="F12" s="110"/>
      <c r="G12" s="110"/>
      <c r="H12" s="110"/>
      <c r="I12" s="110"/>
      <c r="J12" s="110"/>
      <c r="K12" s="205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353">
        <f t="shared" ref="W12:W24" si="1">L12+M12+N12+O12+P12+Q12+R12+S12+T12+U12+V12</f>
        <v>0</v>
      </c>
    </row>
    <row r="13" spans="1:23" ht="45" x14ac:dyDescent="0.25">
      <c r="A13" s="136" t="s">
        <v>190</v>
      </c>
      <c r="B13" s="142" t="s">
        <v>293</v>
      </c>
      <c r="C13" s="173"/>
      <c r="D13" s="173"/>
      <c r="E13" s="288"/>
      <c r="F13" s="110"/>
      <c r="G13" s="110"/>
      <c r="H13" s="110"/>
      <c r="I13" s="110"/>
      <c r="J13" s="110"/>
      <c r="K13" s="205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353">
        <f t="shared" si="1"/>
        <v>0</v>
      </c>
    </row>
    <row r="14" spans="1:23" ht="28.5" x14ac:dyDescent="0.25">
      <c r="A14" s="204">
        <v>2</v>
      </c>
      <c r="B14" s="207" t="s">
        <v>490</v>
      </c>
      <c r="C14" s="288">
        <f t="shared" ref="C14:L14" si="2">C16+C18+C19</f>
        <v>272</v>
      </c>
      <c r="D14" s="288">
        <f t="shared" si="2"/>
        <v>378</v>
      </c>
      <c r="E14" s="288">
        <f t="shared" si="2"/>
        <v>650</v>
      </c>
      <c r="F14" s="288">
        <f t="shared" si="2"/>
        <v>180</v>
      </c>
      <c r="G14" s="288">
        <f t="shared" si="2"/>
        <v>151</v>
      </c>
      <c r="H14" s="288">
        <f t="shared" si="2"/>
        <v>125</v>
      </c>
      <c r="I14" s="288">
        <f t="shared" si="2"/>
        <v>109</v>
      </c>
      <c r="J14" s="288">
        <f t="shared" si="2"/>
        <v>85</v>
      </c>
      <c r="K14" s="288">
        <f t="shared" si="2"/>
        <v>650</v>
      </c>
      <c r="L14" s="288">
        <f t="shared" si="2"/>
        <v>170</v>
      </c>
      <c r="M14" s="288">
        <f t="shared" ref="M14:V14" si="3">M16+M18+M19</f>
        <v>90</v>
      </c>
      <c r="N14" s="288">
        <f t="shared" si="3"/>
        <v>89</v>
      </c>
      <c r="O14" s="288">
        <f t="shared" si="3"/>
        <v>0</v>
      </c>
      <c r="P14" s="288">
        <f t="shared" si="3"/>
        <v>0</v>
      </c>
      <c r="Q14" s="288">
        <f t="shared" si="3"/>
        <v>91</v>
      </c>
      <c r="R14" s="288">
        <f t="shared" si="3"/>
        <v>72</v>
      </c>
      <c r="S14" s="288">
        <f t="shared" si="3"/>
        <v>50</v>
      </c>
      <c r="T14" s="288">
        <f t="shared" si="3"/>
        <v>88</v>
      </c>
      <c r="U14" s="288">
        <f t="shared" si="3"/>
        <v>0</v>
      </c>
      <c r="V14" s="288">
        <f t="shared" si="3"/>
        <v>0</v>
      </c>
      <c r="W14" s="353">
        <f t="shared" si="1"/>
        <v>650</v>
      </c>
    </row>
    <row r="15" spans="1:23" ht="15.75" x14ac:dyDescent="0.25">
      <c r="A15" s="173"/>
      <c r="B15" s="142" t="s">
        <v>12</v>
      </c>
      <c r="C15" s="173"/>
      <c r="D15" s="110"/>
      <c r="E15" s="288"/>
      <c r="F15" s="110"/>
      <c r="G15" s="110"/>
      <c r="H15" s="110"/>
      <c r="I15" s="110"/>
      <c r="J15" s="110"/>
      <c r="K15" s="205"/>
      <c r="L15" s="110"/>
      <c r="M15" s="110"/>
      <c r="N15" s="110"/>
      <c r="O15" s="110"/>
      <c r="P15" s="110"/>
      <c r="Q15" s="110"/>
      <c r="R15" s="110"/>
      <c r="S15" s="208"/>
      <c r="T15" s="208"/>
      <c r="U15" s="208"/>
      <c r="V15" s="208"/>
      <c r="W15" s="353"/>
    </row>
    <row r="16" spans="1:23" ht="15.75" x14ac:dyDescent="0.25">
      <c r="A16" s="136" t="s">
        <v>15</v>
      </c>
      <c r="B16" s="142" t="s">
        <v>291</v>
      </c>
      <c r="C16" s="173">
        <v>272</v>
      </c>
      <c r="D16" s="110">
        <v>378</v>
      </c>
      <c r="E16" s="288">
        <f>D16+C16</f>
        <v>650</v>
      </c>
      <c r="F16" s="110">
        <v>180</v>
      </c>
      <c r="G16" s="110">
        <v>151</v>
      </c>
      <c r="H16" s="110">
        <v>125</v>
      </c>
      <c r="I16" s="110">
        <v>109</v>
      </c>
      <c r="J16" s="110">
        <v>85</v>
      </c>
      <c r="K16" s="288">
        <f>F16+G16+H16+I16+J16</f>
        <v>650</v>
      </c>
      <c r="L16" s="110">
        <v>170</v>
      </c>
      <c r="M16" s="110">
        <v>90</v>
      </c>
      <c r="N16" s="110">
        <v>89</v>
      </c>
      <c r="O16" s="110"/>
      <c r="P16" s="110"/>
      <c r="Q16" s="110">
        <v>91</v>
      </c>
      <c r="R16" s="110">
        <v>72</v>
      </c>
      <c r="S16" s="208">
        <v>50</v>
      </c>
      <c r="T16" s="208">
        <v>88</v>
      </c>
      <c r="U16" s="208"/>
      <c r="V16" s="214"/>
      <c r="W16" s="353">
        <f t="shared" si="1"/>
        <v>650</v>
      </c>
    </row>
    <row r="17" spans="1:23" ht="15.75" x14ac:dyDescent="0.25">
      <c r="A17" s="136"/>
      <c r="B17" s="142"/>
      <c r="C17" s="173"/>
      <c r="D17" s="110"/>
      <c r="E17" s="288">
        <f>C17+D17</f>
        <v>0</v>
      </c>
      <c r="F17" s="110"/>
      <c r="G17" s="110"/>
      <c r="H17" s="110"/>
      <c r="I17" s="110"/>
      <c r="J17" s="110"/>
      <c r="K17" s="288">
        <f>F17+G17+H17+I17+J17</f>
        <v>0</v>
      </c>
      <c r="L17" s="110"/>
      <c r="M17" s="110"/>
      <c r="N17" s="110"/>
      <c r="O17" s="110"/>
      <c r="P17" s="110"/>
      <c r="Q17" s="110"/>
      <c r="R17" s="110"/>
      <c r="S17" s="208"/>
      <c r="T17" s="208"/>
      <c r="U17" s="208"/>
      <c r="V17" s="208"/>
      <c r="W17" s="353"/>
    </row>
    <row r="18" spans="1:23" ht="15.75" x14ac:dyDescent="0.25">
      <c r="A18" s="136" t="s">
        <v>202</v>
      </c>
      <c r="B18" s="142" t="s">
        <v>292</v>
      </c>
      <c r="C18" s="173"/>
      <c r="D18" s="110"/>
      <c r="E18" s="288">
        <f>C18+D18</f>
        <v>0</v>
      </c>
      <c r="F18" s="110"/>
      <c r="G18" s="110"/>
      <c r="H18" s="110"/>
      <c r="I18" s="110"/>
      <c r="J18" s="110"/>
      <c r="K18" s="288">
        <f>F18+G18+H18+I18+J18</f>
        <v>0</v>
      </c>
      <c r="L18" s="110"/>
      <c r="M18" s="110"/>
      <c r="N18" s="110"/>
      <c r="O18" s="110"/>
      <c r="P18" s="110"/>
      <c r="Q18" s="110"/>
      <c r="R18" s="110"/>
      <c r="S18" s="208"/>
      <c r="T18" s="208"/>
      <c r="U18" s="208"/>
      <c r="V18" s="208"/>
      <c r="W18" s="353">
        <f t="shared" si="1"/>
        <v>0</v>
      </c>
    </row>
    <row r="19" spans="1:23" ht="45" x14ac:dyDescent="0.25">
      <c r="A19" s="136" t="s">
        <v>204</v>
      </c>
      <c r="B19" s="142" t="s">
        <v>293</v>
      </c>
      <c r="C19" s="173"/>
      <c r="D19" s="110"/>
      <c r="E19" s="288"/>
      <c r="F19" s="110"/>
      <c r="G19" s="110"/>
      <c r="H19" s="110"/>
      <c r="I19" s="110"/>
      <c r="J19" s="110"/>
      <c r="K19" s="205"/>
      <c r="L19" s="110"/>
      <c r="M19" s="110"/>
      <c r="N19" s="110"/>
      <c r="O19" s="110"/>
      <c r="P19" s="110"/>
      <c r="Q19" s="110"/>
      <c r="R19" s="110"/>
      <c r="S19" s="208"/>
      <c r="T19" s="208"/>
      <c r="U19" s="208"/>
      <c r="V19" s="208"/>
      <c r="W19" s="353">
        <f t="shared" si="1"/>
        <v>0</v>
      </c>
    </row>
    <row r="20" spans="1:23" ht="28.5" x14ac:dyDescent="0.25">
      <c r="A20" s="209" t="s">
        <v>16</v>
      </c>
      <c r="B20" s="207" t="s">
        <v>491</v>
      </c>
      <c r="C20" s="288">
        <f t="shared" ref="C20:L20" si="4">C22+C24</f>
        <v>7</v>
      </c>
      <c r="D20" s="288">
        <f t="shared" si="4"/>
        <v>14</v>
      </c>
      <c r="E20" s="288">
        <f t="shared" si="4"/>
        <v>21</v>
      </c>
      <c r="F20" s="288">
        <f t="shared" si="4"/>
        <v>10</v>
      </c>
      <c r="G20" s="288">
        <f t="shared" si="4"/>
        <v>6</v>
      </c>
      <c r="H20" s="288">
        <f t="shared" si="4"/>
        <v>2</v>
      </c>
      <c r="I20" s="288">
        <f t="shared" si="4"/>
        <v>3</v>
      </c>
      <c r="J20" s="288">
        <f t="shared" si="4"/>
        <v>0</v>
      </c>
      <c r="K20" s="288">
        <f t="shared" si="4"/>
        <v>21</v>
      </c>
      <c r="L20" s="288">
        <f t="shared" si="4"/>
        <v>11</v>
      </c>
      <c r="M20" s="288">
        <f t="shared" ref="M20:V20" si="5">M22+M24</f>
        <v>0</v>
      </c>
      <c r="N20" s="288">
        <f t="shared" si="5"/>
        <v>7</v>
      </c>
      <c r="O20" s="288">
        <f t="shared" si="5"/>
        <v>0</v>
      </c>
      <c r="P20" s="288">
        <f t="shared" si="5"/>
        <v>0</v>
      </c>
      <c r="Q20" s="288">
        <f t="shared" si="5"/>
        <v>3</v>
      </c>
      <c r="R20" s="288">
        <f t="shared" si="5"/>
        <v>0</v>
      </c>
      <c r="S20" s="288">
        <f t="shared" si="5"/>
        <v>0</v>
      </c>
      <c r="T20" s="288">
        <f t="shared" si="5"/>
        <v>0</v>
      </c>
      <c r="U20" s="288">
        <f t="shared" si="5"/>
        <v>0</v>
      </c>
      <c r="V20" s="288">
        <f t="shared" si="5"/>
        <v>0</v>
      </c>
      <c r="W20" s="353">
        <f t="shared" si="1"/>
        <v>21</v>
      </c>
    </row>
    <row r="21" spans="1:23" ht="15.75" x14ac:dyDescent="0.25">
      <c r="A21" s="173"/>
      <c r="B21" s="142" t="s">
        <v>12</v>
      </c>
      <c r="C21" s="173"/>
      <c r="D21" s="110"/>
      <c r="E21" s="288"/>
      <c r="F21" s="110"/>
      <c r="G21" s="110"/>
      <c r="H21" s="110"/>
      <c r="I21" s="110"/>
      <c r="J21" s="110"/>
      <c r="K21" s="205"/>
      <c r="L21" s="110"/>
      <c r="M21" s="110"/>
      <c r="N21" s="110"/>
      <c r="O21" s="110"/>
      <c r="P21" s="110"/>
      <c r="Q21" s="110"/>
      <c r="R21" s="110"/>
      <c r="S21" s="208"/>
      <c r="T21" s="208"/>
      <c r="U21" s="208"/>
      <c r="V21" s="208"/>
      <c r="W21" s="353"/>
    </row>
    <row r="22" spans="1:23" ht="15.75" x14ac:dyDescent="0.25">
      <c r="A22" s="136" t="s">
        <v>17</v>
      </c>
      <c r="B22" s="142" t="s">
        <v>291</v>
      </c>
      <c r="C22" s="173">
        <v>7</v>
      </c>
      <c r="D22" s="110">
        <v>14</v>
      </c>
      <c r="E22" s="288">
        <f>C22+D22</f>
        <v>21</v>
      </c>
      <c r="F22" s="110">
        <v>10</v>
      </c>
      <c r="G22" s="110">
        <v>6</v>
      </c>
      <c r="H22" s="110">
        <v>2</v>
      </c>
      <c r="I22" s="110">
        <v>3</v>
      </c>
      <c r="J22" s="110"/>
      <c r="K22" s="288">
        <f>F22+G22+H22+I22+J22</f>
        <v>21</v>
      </c>
      <c r="L22" s="110">
        <v>11</v>
      </c>
      <c r="M22" s="110"/>
      <c r="N22" s="110">
        <v>7</v>
      </c>
      <c r="O22" s="110"/>
      <c r="P22" s="110"/>
      <c r="Q22" s="110">
        <v>3</v>
      </c>
      <c r="R22" s="110"/>
      <c r="S22" s="208"/>
      <c r="T22" s="208"/>
      <c r="U22" s="208"/>
      <c r="V22" s="208"/>
      <c r="W22" s="353">
        <f t="shared" si="1"/>
        <v>21</v>
      </c>
    </row>
    <row r="23" spans="1:23" ht="15.75" x14ac:dyDescent="0.25">
      <c r="A23" s="136"/>
      <c r="B23" s="206" t="s">
        <v>12</v>
      </c>
      <c r="C23" s="173"/>
      <c r="D23" s="110"/>
      <c r="E23" s="288"/>
      <c r="F23" s="110"/>
      <c r="G23" s="110"/>
      <c r="H23" s="110"/>
      <c r="I23" s="110"/>
      <c r="J23" s="110"/>
      <c r="K23" s="288"/>
      <c r="L23" s="110"/>
      <c r="M23" s="110"/>
      <c r="N23" s="110"/>
      <c r="O23" s="110"/>
      <c r="P23" s="110"/>
      <c r="Q23" s="110"/>
      <c r="R23" s="110"/>
      <c r="S23" s="208"/>
      <c r="T23" s="208"/>
      <c r="U23" s="208"/>
      <c r="V23" s="208"/>
      <c r="W23" s="353"/>
    </row>
    <row r="24" spans="1:23" ht="15.75" x14ac:dyDescent="0.25">
      <c r="A24" s="136" t="s">
        <v>222</v>
      </c>
      <c r="B24" s="142" t="s">
        <v>292</v>
      </c>
      <c r="C24" s="173"/>
      <c r="D24" s="110"/>
      <c r="E24" s="288">
        <f>C24+D24</f>
        <v>0</v>
      </c>
      <c r="F24" s="110"/>
      <c r="G24" s="110"/>
      <c r="H24" s="110"/>
      <c r="I24" s="110"/>
      <c r="J24" s="110"/>
      <c r="K24" s="288">
        <f>F24+G24+H24+I24+J24</f>
        <v>0</v>
      </c>
      <c r="L24" s="110"/>
      <c r="M24" s="110"/>
      <c r="N24" s="110"/>
      <c r="O24" s="110"/>
      <c r="P24" s="110"/>
      <c r="Q24" s="110"/>
      <c r="R24" s="110"/>
      <c r="S24" s="208"/>
      <c r="T24" s="208"/>
      <c r="U24" s="208"/>
      <c r="V24" s="208"/>
      <c r="W24" s="353">
        <f t="shared" si="1"/>
        <v>0</v>
      </c>
    </row>
    <row r="25" spans="1:23" x14ac:dyDescent="0.25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</row>
    <row r="26" spans="1:23" x14ac:dyDescent="0.25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</row>
    <row r="27" spans="1:23" ht="15.75" x14ac:dyDescent="0.25">
      <c r="B27" s="331" t="s">
        <v>494</v>
      </c>
    </row>
  </sheetData>
  <mergeCells count="28">
    <mergeCell ref="V5:V6"/>
    <mergeCell ref="K5:K6"/>
    <mergeCell ref="L5:L6"/>
    <mergeCell ref="M5:M6"/>
    <mergeCell ref="N5:N6"/>
    <mergeCell ref="O5:O6"/>
    <mergeCell ref="P5:P6"/>
    <mergeCell ref="J5:J6"/>
    <mergeCell ref="A1:V1"/>
    <mergeCell ref="A3:A6"/>
    <mergeCell ref="B3:B6"/>
    <mergeCell ref="C3:D4"/>
    <mergeCell ref="E3:W3"/>
    <mergeCell ref="F4:J4"/>
    <mergeCell ref="L4:V4"/>
    <mergeCell ref="W4:W6"/>
    <mergeCell ref="C5:C6"/>
    <mergeCell ref="D5:D6"/>
    <mergeCell ref="Q5:Q6"/>
    <mergeCell ref="R5:R6"/>
    <mergeCell ref="S5:S6"/>
    <mergeCell ref="T5:T6"/>
    <mergeCell ref="U5:U6"/>
    <mergeCell ref="E5:E6"/>
    <mergeCell ref="F5:F6"/>
    <mergeCell ref="G5:G6"/>
    <mergeCell ref="H5:H6"/>
    <mergeCell ref="I5:I6"/>
  </mergeCells>
  <pageMargins left="0" right="0" top="0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view="pageBreakPreview" topLeftCell="B49" zoomScale="70" zoomScaleNormal="70" zoomScaleSheetLayoutView="70" workbookViewId="0">
      <selection activeCell="C37" sqref="C37"/>
    </sheetView>
  </sheetViews>
  <sheetFormatPr defaultRowHeight="15" x14ac:dyDescent="0.25"/>
  <cols>
    <col min="1" max="1" width="15.7109375" customWidth="1"/>
    <col min="2" max="2" width="42.140625" customWidth="1"/>
    <col min="3" max="3" width="10.28515625" customWidth="1"/>
    <col min="4" max="4" width="15.85546875" customWidth="1"/>
    <col min="5" max="5" width="14.5703125" customWidth="1"/>
    <col min="6" max="6" width="14.85546875" customWidth="1"/>
    <col min="7" max="7" width="13.7109375" customWidth="1"/>
    <col min="8" max="8" width="15.5703125" customWidth="1"/>
    <col min="9" max="9" width="16.42578125" customWidth="1"/>
    <col min="10" max="10" width="14.42578125" customWidth="1"/>
    <col min="11" max="11" width="12.28515625" customWidth="1"/>
    <col min="12" max="12" width="13" customWidth="1"/>
    <col min="13" max="13" width="12.28515625" customWidth="1"/>
    <col min="14" max="14" width="13.28515625" customWidth="1"/>
    <col min="15" max="15" width="13.140625" customWidth="1"/>
  </cols>
  <sheetData>
    <row r="1" spans="1:15" ht="64.5" customHeight="1" x14ac:dyDescent="0.25">
      <c r="A1" s="371" t="s">
        <v>517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</row>
    <row r="2" spans="1:15" x14ac:dyDescent="0.25">
      <c r="N2" s="372" t="s">
        <v>295</v>
      </c>
      <c r="O2" s="372"/>
    </row>
    <row r="3" spans="1:15" ht="15.75" x14ac:dyDescent="0.25">
      <c r="A3" s="373" t="s">
        <v>296</v>
      </c>
      <c r="B3" s="373" t="s">
        <v>27</v>
      </c>
      <c r="C3" s="373" t="s">
        <v>0</v>
      </c>
      <c r="D3" s="373" t="s">
        <v>28</v>
      </c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</row>
    <row r="4" spans="1:15" ht="18.75" x14ac:dyDescent="0.3">
      <c r="A4" s="373"/>
      <c r="B4" s="373"/>
      <c r="C4" s="373"/>
      <c r="D4" s="373" t="s">
        <v>294</v>
      </c>
      <c r="E4" s="373"/>
      <c r="F4" s="373" t="s">
        <v>297</v>
      </c>
      <c r="G4" s="373"/>
      <c r="H4" s="374" t="s">
        <v>298</v>
      </c>
      <c r="I4" s="374"/>
      <c r="J4" s="375" t="s">
        <v>299</v>
      </c>
      <c r="K4" s="375"/>
      <c r="L4" s="375" t="s">
        <v>300</v>
      </c>
      <c r="M4" s="375"/>
      <c r="N4" s="375" t="s">
        <v>301</v>
      </c>
      <c r="O4" s="375"/>
    </row>
    <row r="5" spans="1:15" ht="31.5" x14ac:dyDescent="0.25">
      <c r="A5" s="373"/>
      <c r="B5" s="373"/>
      <c r="C5" s="373"/>
      <c r="D5" s="317" t="s">
        <v>302</v>
      </c>
      <c r="E5" s="315" t="s">
        <v>303</v>
      </c>
      <c r="F5" s="317" t="s">
        <v>302</v>
      </c>
      <c r="G5" s="315" t="s">
        <v>303</v>
      </c>
      <c r="H5" s="317" t="s">
        <v>302</v>
      </c>
      <c r="I5" s="315" t="s">
        <v>303</v>
      </c>
      <c r="J5" s="317" t="s">
        <v>302</v>
      </c>
      <c r="K5" s="315" t="s">
        <v>303</v>
      </c>
      <c r="L5" s="317" t="s">
        <v>302</v>
      </c>
      <c r="M5" s="315" t="s">
        <v>303</v>
      </c>
      <c r="N5" s="317" t="s">
        <v>302</v>
      </c>
      <c r="O5" s="315" t="s">
        <v>303</v>
      </c>
    </row>
    <row r="6" spans="1:15" ht="19.5" x14ac:dyDescent="0.35">
      <c r="A6" s="2" t="s">
        <v>25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15" t="s">
        <v>7</v>
      </c>
      <c r="I6" s="215" t="s">
        <v>8</v>
      </c>
      <c r="J6" s="215" t="s">
        <v>9</v>
      </c>
      <c r="K6" s="215" t="s">
        <v>10</v>
      </c>
      <c r="L6" s="215" t="s">
        <v>133</v>
      </c>
      <c r="M6" s="215" t="s">
        <v>185</v>
      </c>
      <c r="N6" s="215" t="s">
        <v>186</v>
      </c>
      <c r="O6" s="215" t="s">
        <v>187</v>
      </c>
    </row>
    <row r="7" spans="1:15" ht="15.75" x14ac:dyDescent="0.25">
      <c r="A7" s="3">
        <v>1</v>
      </c>
      <c r="B7" s="4" t="s">
        <v>304</v>
      </c>
      <c r="C7" s="216">
        <f>D7+F7+J7+L7</f>
        <v>5269</v>
      </c>
      <c r="D7" s="175">
        <v>1105</v>
      </c>
      <c r="E7" s="252"/>
      <c r="F7" s="175">
        <v>1117</v>
      </c>
      <c r="G7" s="252"/>
      <c r="H7" s="216">
        <f>D7+F7</f>
        <v>2222</v>
      </c>
      <c r="I7" s="216"/>
      <c r="J7" s="17">
        <v>1173</v>
      </c>
      <c r="K7" s="8"/>
      <c r="L7" s="8">
        <v>1874</v>
      </c>
      <c r="M7" s="8"/>
      <c r="N7" s="5">
        <f>L7+J7</f>
        <v>3047</v>
      </c>
      <c r="O7" s="5"/>
    </row>
    <row r="8" spans="1:15" ht="15.75" x14ac:dyDescent="0.25">
      <c r="A8" s="3">
        <v>2</v>
      </c>
      <c r="B8" s="6" t="s">
        <v>305</v>
      </c>
      <c r="C8" s="216">
        <f t="shared" ref="C8:C12" si="0">D8+F8+J8+L8</f>
        <v>15507</v>
      </c>
      <c r="D8" s="216">
        <f t="shared" ref="D8:J8" si="1">D10+D11+D12+D13+D14</f>
        <v>3315</v>
      </c>
      <c r="E8" s="216"/>
      <c r="F8" s="216">
        <f t="shared" si="1"/>
        <v>3354</v>
      </c>
      <c r="G8" s="216"/>
      <c r="H8" s="216">
        <f t="shared" si="1"/>
        <v>6669</v>
      </c>
      <c r="I8" s="216"/>
      <c r="J8" s="216">
        <f t="shared" si="1"/>
        <v>3519</v>
      </c>
      <c r="K8" s="216"/>
      <c r="L8" s="216">
        <f>L9+L10+L11+L12+L13+L14</f>
        <v>5319</v>
      </c>
      <c r="M8" s="216"/>
      <c r="N8" s="5">
        <f>L8+J8</f>
        <v>8838</v>
      </c>
      <c r="O8" s="5"/>
    </row>
    <row r="9" spans="1:15" ht="15.75" x14ac:dyDescent="0.25">
      <c r="A9" s="70"/>
      <c r="B9" s="7" t="s">
        <v>12</v>
      </c>
      <c r="C9" s="216"/>
      <c r="D9" s="175"/>
      <c r="E9" s="175"/>
      <c r="F9" s="175"/>
      <c r="G9" s="175"/>
      <c r="H9" s="175"/>
      <c r="I9" s="175"/>
      <c r="J9" s="11"/>
      <c r="K9" s="11"/>
      <c r="L9" s="11"/>
      <c r="M9" s="11"/>
      <c r="N9" s="5">
        <f t="shared" ref="N9:N14" si="2">L9+J9</f>
        <v>0</v>
      </c>
      <c r="O9" s="5"/>
    </row>
    <row r="10" spans="1:15" ht="15.75" x14ac:dyDescent="0.25">
      <c r="A10" s="115" t="s">
        <v>15</v>
      </c>
      <c r="B10" s="116" t="s">
        <v>306</v>
      </c>
      <c r="C10" s="216">
        <f t="shared" si="0"/>
        <v>15484</v>
      </c>
      <c r="D10" s="174">
        <v>3310</v>
      </c>
      <c r="E10" s="253"/>
      <c r="F10" s="174">
        <v>3351</v>
      </c>
      <c r="G10" s="174"/>
      <c r="H10" s="216">
        <f t="shared" ref="H10:H12" si="3">D10+F10</f>
        <v>6661</v>
      </c>
      <c r="I10" s="216"/>
      <c r="J10" s="16">
        <v>3513</v>
      </c>
      <c r="K10" s="11"/>
      <c r="L10" s="11">
        <v>5310</v>
      </c>
      <c r="M10" s="11"/>
      <c r="N10" s="5">
        <f t="shared" si="2"/>
        <v>8823</v>
      </c>
      <c r="O10" s="5"/>
    </row>
    <row r="11" spans="1:15" ht="15.75" x14ac:dyDescent="0.25">
      <c r="A11" s="115" t="s">
        <v>202</v>
      </c>
      <c r="B11" s="116" t="s">
        <v>307</v>
      </c>
      <c r="C11" s="216"/>
      <c r="D11" s="174"/>
      <c r="E11" s="253"/>
      <c r="F11" s="174"/>
      <c r="G11" s="174"/>
      <c r="H11" s="216"/>
      <c r="I11" s="216"/>
      <c r="J11" s="16"/>
      <c r="K11" s="11"/>
      <c r="L11" s="11"/>
      <c r="M11" s="11"/>
      <c r="N11" s="5">
        <f t="shared" si="2"/>
        <v>0</v>
      </c>
      <c r="O11" s="5"/>
    </row>
    <row r="12" spans="1:15" ht="15.75" x14ac:dyDescent="0.25">
      <c r="A12" s="115" t="s">
        <v>204</v>
      </c>
      <c r="B12" s="116" t="s">
        <v>308</v>
      </c>
      <c r="C12" s="216">
        <f t="shared" si="0"/>
        <v>23</v>
      </c>
      <c r="D12" s="174">
        <v>5</v>
      </c>
      <c r="E12" s="253"/>
      <c r="F12" s="174">
        <v>3</v>
      </c>
      <c r="G12" s="174"/>
      <c r="H12" s="216">
        <f t="shared" si="3"/>
        <v>8</v>
      </c>
      <c r="I12" s="216"/>
      <c r="J12" s="16">
        <v>6</v>
      </c>
      <c r="K12" s="11"/>
      <c r="L12" s="11">
        <v>9</v>
      </c>
      <c r="M12" s="11"/>
      <c r="N12" s="5">
        <f t="shared" si="2"/>
        <v>15</v>
      </c>
      <c r="O12" s="5"/>
    </row>
    <row r="13" spans="1:15" ht="15.75" x14ac:dyDescent="0.25">
      <c r="A13" s="115" t="s">
        <v>206</v>
      </c>
      <c r="B13" s="217" t="s">
        <v>309</v>
      </c>
      <c r="C13" s="216"/>
      <c r="D13" s="174"/>
      <c r="E13" s="253"/>
      <c r="F13" s="174"/>
      <c r="G13" s="174"/>
      <c r="H13" s="216"/>
      <c r="I13" s="216"/>
      <c r="J13" s="16"/>
      <c r="K13" s="11"/>
      <c r="L13" s="11"/>
      <c r="M13" s="11"/>
      <c r="N13" s="5">
        <f t="shared" si="2"/>
        <v>0</v>
      </c>
      <c r="O13" s="5"/>
    </row>
    <row r="14" spans="1:15" ht="15.75" x14ac:dyDescent="0.25">
      <c r="A14" s="115" t="s">
        <v>208</v>
      </c>
      <c r="B14" s="116" t="s">
        <v>310</v>
      </c>
      <c r="C14" s="216"/>
      <c r="D14" s="174"/>
      <c r="E14" s="253"/>
      <c r="F14" s="174"/>
      <c r="G14" s="174"/>
      <c r="H14" s="216"/>
      <c r="I14" s="216"/>
      <c r="J14" s="16"/>
      <c r="K14" s="11"/>
      <c r="L14" s="11"/>
      <c r="M14" s="11"/>
      <c r="N14" s="5">
        <f t="shared" si="2"/>
        <v>0</v>
      </c>
      <c r="O14" s="5"/>
    </row>
    <row r="15" spans="1:15" ht="15.75" x14ac:dyDescent="0.25">
      <c r="A15" s="3">
        <v>3</v>
      </c>
      <c r="B15" s="6" t="s">
        <v>311</v>
      </c>
      <c r="C15" s="216">
        <f>D15+F15+J15+L15</f>
        <v>612</v>
      </c>
      <c r="D15" s="216">
        <f>D17+D18+D19+D20</f>
        <v>107</v>
      </c>
      <c r="E15" s="216"/>
      <c r="F15" s="216">
        <f>F17+F18+F19+F20</f>
        <v>112</v>
      </c>
      <c r="G15" s="216"/>
      <c r="H15" s="216">
        <f>D15+F15</f>
        <v>219</v>
      </c>
      <c r="I15" s="216"/>
      <c r="J15" s="216">
        <f>J17+J18+J19+J20</f>
        <v>123</v>
      </c>
      <c r="K15" s="216"/>
      <c r="L15" s="216">
        <f>L17+L18+L19+L20</f>
        <v>270</v>
      </c>
      <c r="M15" s="216"/>
      <c r="N15" s="5">
        <f t="shared" ref="N15:N20" si="4">J15+L15</f>
        <v>393</v>
      </c>
      <c r="O15" s="5"/>
    </row>
    <row r="16" spans="1:15" ht="15.75" x14ac:dyDescent="0.25">
      <c r="A16" s="70"/>
      <c r="B16" s="7" t="s">
        <v>12</v>
      </c>
      <c r="C16" s="216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5">
        <f t="shared" si="4"/>
        <v>0</v>
      </c>
      <c r="O16" s="5"/>
    </row>
    <row r="17" spans="1:15" ht="15.75" x14ac:dyDescent="0.25">
      <c r="A17" s="9" t="s">
        <v>17</v>
      </c>
      <c r="B17" s="10" t="s">
        <v>312</v>
      </c>
      <c r="C17" s="216">
        <f t="shared" ref="C17:C20" si="5">D17+F17+J17+L17</f>
        <v>379</v>
      </c>
      <c r="D17" s="264">
        <v>75</v>
      </c>
      <c r="E17" s="235"/>
      <c r="F17" s="264">
        <v>83</v>
      </c>
      <c r="G17" s="235"/>
      <c r="H17" s="216">
        <f t="shared" ref="H17:H18" si="6">D17+F17</f>
        <v>158</v>
      </c>
      <c r="I17" s="216"/>
      <c r="J17" s="16">
        <v>91</v>
      </c>
      <c r="K17" s="11"/>
      <c r="L17" s="263">
        <v>130</v>
      </c>
      <c r="M17" s="11"/>
      <c r="N17" s="5">
        <f t="shared" si="4"/>
        <v>221</v>
      </c>
      <c r="O17" s="5"/>
    </row>
    <row r="18" spans="1:15" ht="15.75" x14ac:dyDescent="0.25">
      <c r="A18" s="9" t="s">
        <v>18</v>
      </c>
      <c r="B18" s="10" t="s">
        <v>313</v>
      </c>
      <c r="C18" s="216">
        <f t="shared" si="5"/>
        <v>190</v>
      </c>
      <c r="D18" s="264">
        <v>32</v>
      </c>
      <c r="E18" s="235"/>
      <c r="F18" s="264">
        <v>29</v>
      </c>
      <c r="G18" s="235"/>
      <c r="H18" s="216">
        <f t="shared" si="6"/>
        <v>61</v>
      </c>
      <c r="I18" s="216"/>
      <c r="J18" s="16">
        <v>32</v>
      </c>
      <c r="K18" s="11"/>
      <c r="L18" s="263">
        <v>97</v>
      </c>
      <c r="M18" s="11"/>
      <c r="N18" s="5">
        <f t="shared" si="4"/>
        <v>129</v>
      </c>
      <c r="O18" s="5"/>
    </row>
    <row r="19" spans="1:15" ht="15.75" x14ac:dyDescent="0.25">
      <c r="A19" s="218" t="s">
        <v>237</v>
      </c>
      <c r="B19" s="113" t="s">
        <v>314</v>
      </c>
      <c r="C19" s="216">
        <f t="shared" si="5"/>
        <v>11</v>
      </c>
      <c r="D19" s="264"/>
      <c r="E19" s="235"/>
      <c r="F19" s="264"/>
      <c r="G19" s="235"/>
      <c r="H19" s="216"/>
      <c r="I19" s="216"/>
      <c r="J19" s="16"/>
      <c r="K19" s="11"/>
      <c r="L19" s="263">
        <v>11</v>
      </c>
      <c r="M19" s="11"/>
      <c r="N19" s="5">
        <f t="shared" si="4"/>
        <v>11</v>
      </c>
      <c r="O19" s="5"/>
    </row>
    <row r="20" spans="1:15" ht="15.75" x14ac:dyDescent="0.25">
      <c r="A20" s="9" t="s">
        <v>315</v>
      </c>
      <c r="B20" s="10" t="s">
        <v>316</v>
      </c>
      <c r="C20" s="216">
        <f t="shared" si="5"/>
        <v>32</v>
      </c>
      <c r="D20" s="235"/>
      <c r="E20" s="235"/>
      <c r="F20" s="264"/>
      <c r="G20" s="235"/>
      <c r="H20" s="216"/>
      <c r="I20" s="216"/>
      <c r="J20" s="16"/>
      <c r="K20" s="11"/>
      <c r="L20" s="263">
        <v>32</v>
      </c>
      <c r="M20" s="11"/>
      <c r="N20" s="5">
        <f t="shared" si="4"/>
        <v>32</v>
      </c>
      <c r="O20" s="5"/>
    </row>
    <row r="21" spans="1:15" ht="15.75" x14ac:dyDescent="0.25">
      <c r="A21" s="3">
        <v>4</v>
      </c>
      <c r="B21" s="219" t="s">
        <v>317</v>
      </c>
      <c r="C21" s="220">
        <f>C23</f>
        <v>39</v>
      </c>
      <c r="D21" s="220">
        <f t="shared" ref="D21:N21" si="7">D23</f>
        <v>5</v>
      </c>
      <c r="E21" s="220"/>
      <c r="F21" s="220">
        <f t="shared" si="7"/>
        <v>6</v>
      </c>
      <c r="G21" s="220"/>
      <c r="H21" s="220">
        <f t="shared" si="7"/>
        <v>11</v>
      </c>
      <c r="I21" s="220"/>
      <c r="J21" s="220">
        <f t="shared" si="7"/>
        <v>11</v>
      </c>
      <c r="K21" s="220"/>
      <c r="L21" s="220">
        <f t="shared" si="7"/>
        <v>17</v>
      </c>
      <c r="M21" s="220"/>
      <c r="N21" s="220">
        <f t="shared" si="7"/>
        <v>28</v>
      </c>
      <c r="O21" s="220"/>
    </row>
    <row r="22" spans="1:15" ht="15.75" x14ac:dyDescent="0.25">
      <c r="A22" s="320"/>
      <c r="B22" s="221" t="s">
        <v>12</v>
      </c>
      <c r="C22" s="222"/>
      <c r="D22" s="222"/>
      <c r="E22" s="222"/>
      <c r="F22" s="222"/>
      <c r="G22" s="222"/>
      <c r="H22" s="223"/>
      <c r="I22" s="223"/>
      <c r="J22" s="224"/>
      <c r="K22" s="224"/>
      <c r="L22" s="224"/>
      <c r="M22" s="224"/>
      <c r="N22" s="224"/>
      <c r="O22" s="224"/>
    </row>
    <row r="23" spans="1:15" ht="15.75" x14ac:dyDescent="0.25">
      <c r="A23" s="120" t="s">
        <v>20</v>
      </c>
      <c r="B23" s="225" t="s">
        <v>318</v>
      </c>
      <c r="C23" s="174">
        <f>D23+F23+J23+L23</f>
        <v>39</v>
      </c>
      <c r="D23" s="174">
        <v>5</v>
      </c>
      <c r="E23" s="226"/>
      <c r="F23" s="174">
        <v>6</v>
      </c>
      <c r="G23" s="226"/>
      <c r="H23" s="216">
        <f>D23+F23</f>
        <v>11</v>
      </c>
      <c r="I23" s="227"/>
      <c r="J23" s="16">
        <v>11</v>
      </c>
      <c r="K23" s="228"/>
      <c r="L23" s="11">
        <v>17</v>
      </c>
      <c r="M23" s="228"/>
      <c r="N23" s="5">
        <f t="shared" ref="N23:N28" si="8">J23+L23</f>
        <v>28</v>
      </c>
      <c r="O23" s="228"/>
    </row>
    <row r="24" spans="1:15" ht="15.75" x14ac:dyDescent="0.25">
      <c r="A24" s="120" t="s">
        <v>21</v>
      </c>
      <c r="B24" s="225" t="s">
        <v>319</v>
      </c>
      <c r="C24" s="174">
        <f>D24+F24+J24+L24</f>
        <v>538</v>
      </c>
      <c r="D24" s="174">
        <v>83</v>
      </c>
      <c r="E24" s="226"/>
      <c r="F24" s="174">
        <v>108</v>
      </c>
      <c r="G24" s="226"/>
      <c r="H24" s="216">
        <f>D24+F24</f>
        <v>191</v>
      </c>
      <c r="I24" s="227"/>
      <c r="J24" s="16">
        <v>136</v>
      </c>
      <c r="K24" s="228"/>
      <c r="L24" s="11">
        <v>211</v>
      </c>
      <c r="M24" s="228"/>
      <c r="N24" s="5">
        <f t="shared" si="8"/>
        <v>347</v>
      </c>
      <c r="O24" s="228"/>
    </row>
    <row r="25" spans="1:15" ht="15.75" x14ac:dyDescent="0.25">
      <c r="A25" s="3">
        <v>5</v>
      </c>
      <c r="B25" s="219" t="s">
        <v>320</v>
      </c>
      <c r="C25" s="220">
        <f t="shared" ref="C25:C29" si="9">H25+I25+N25+O25</f>
        <v>58</v>
      </c>
      <c r="D25" s="220">
        <f t="shared" ref="D25:L25" si="10">D27+D28+D29</f>
        <v>12</v>
      </c>
      <c r="E25" s="220"/>
      <c r="F25" s="220">
        <f t="shared" si="10"/>
        <v>12</v>
      </c>
      <c r="G25" s="220"/>
      <c r="H25" s="216">
        <f t="shared" si="10"/>
        <v>24</v>
      </c>
      <c r="I25" s="216"/>
      <c r="J25" s="216">
        <f t="shared" si="10"/>
        <v>15</v>
      </c>
      <c r="K25" s="216"/>
      <c r="L25" s="216">
        <f t="shared" si="10"/>
        <v>19</v>
      </c>
      <c r="M25" s="216"/>
      <c r="N25" s="216">
        <f t="shared" si="8"/>
        <v>34</v>
      </c>
      <c r="O25" s="216"/>
    </row>
    <row r="26" spans="1:15" ht="15.75" x14ac:dyDescent="0.25">
      <c r="A26" s="320"/>
      <c r="B26" s="225" t="s">
        <v>12</v>
      </c>
      <c r="C26" s="220">
        <f t="shared" si="9"/>
        <v>0</v>
      </c>
      <c r="D26" s="174"/>
      <c r="E26" s="174"/>
      <c r="F26" s="174"/>
      <c r="G26" s="174"/>
      <c r="H26" s="175"/>
      <c r="I26" s="175"/>
      <c r="J26" s="11"/>
      <c r="K26" s="11"/>
      <c r="L26" s="11"/>
      <c r="M26" s="11"/>
      <c r="N26" s="216"/>
      <c r="O26" s="216"/>
    </row>
    <row r="27" spans="1:15" ht="15.75" x14ac:dyDescent="0.25">
      <c r="A27" s="120" t="s">
        <v>321</v>
      </c>
      <c r="B27" s="225" t="s">
        <v>322</v>
      </c>
      <c r="C27" s="220">
        <f t="shared" si="9"/>
        <v>46</v>
      </c>
      <c r="D27" s="174">
        <v>10</v>
      </c>
      <c r="E27" s="253"/>
      <c r="F27" s="174">
        <v>9</v>
      </c>
      <c r="G27" s="174"/>
      <c r="H27" s="216">
        <f t="shared" ref="H27:H28" si="11">D27+F27</f>
        <v>19</v>
      </c>
      <c r="I27" s="216"/>
      <c r="J27" s="16">
        <v>13</v>
      </c>
      <c r="K27" s="11"/>
      <c r="L27" s="11">
        <v>14</v>
      </c>
      <c r="M27" s="11"/>
      <c r="N27" s="216">
        <f t="shared" si="8"/>
        <v>27</v>
      </c>
      <c r="O27" s="216"/>
    </row>
    <row r="28" spans="1:15" ht="15.75" x14ac:dyDescent="0.25">
      <c r="A28" s="120" t="s">
        <v>323</v>
      </c>
      <c r="B28" s="225" t="s">
        <v>324</v>
      </c>
      <c r="C28" s="220">
        <f t="shared" si="9"/>
        <v>12</v>
      </c>
      <c r="D28" s="174">
        <v>2</v>
      </c>
      <c r="E28" s="253"/>
      <c r="F28" s="174">
        <v>3</v>
      </c>
      <c r="G28" s="174"/>
      <c r="H28" s="216">
        <f t="shared" si="11"/>
        <v>5</v>
      </c>
      <c r="I28" s="216"/>
      <c r="J28" s="16">
        <v>2</v>
      </c>
      <c r="K28" s="11"/>
      <c r="L28" s="11">
        <v>5</v>
      </c>
      <c r="M28" s="11"/>
      <c r="N28" s="216">
        <f t="shared" si="8"/>
        <v>7</v>
      </c>
      <c r="O28" s="216"/>
    </row>
    <row r="29" spans="1:15" ht="15.75" x14ac:dyDescent="0.25">
      <c r="A29" s="120" t="s">
        <v>325</v>
      </c>
      <c r="B29" s="225" t="s">
        <v>326</v>
      </c>
      <c r="C29" s="220">
        <f t="shared" si="9"/>
        <v>0</v>
      </c>
      <c r="D29" s="174"/>
      <c r="E29" s="174"/>
      <c r="F29" s="174"/>
      <c r="G29" s="174"/>
      <c r="H29" s="216"/>
      <c r="I29" s="216"/>
      <c r="J29" s="16"/>
      <c r="K29" s="11"/>
      <c r="L29" s="11"/>
      <c r="M29" s="11"/>
      <c r="N29" s="216"/>
      <c r="O29" s="216"/>
    </row>
    <row r="30" spans="1:15" ht="15.75" x14ac:dyDescent="0.25">
      <c r="A30" s="3">
        <v>6</v>
      </c>
      <c r="B30" s="6" t="s">
        <v>327</v>
      </c>
      <c r="C30" s="220">
        <f>C31+C32+C33+C34+C35</f>
        <v>254</v>
      </c>
      <c r="D30" s="220">
        <f>D31+D32</f>
        <v>32</v>
      </c>
      <c r="E30" s="220">
        <f>E31+E34+E33+E35+E3</f>
        <v>21</v>
      </c>
      <c r="F30" s="220">
        <f>F31+F32</f>
        <v>34</v>
      </c>
      <c r="G30" s="220">
        <f>G31+G33+G34+G35</f>
        <v>27</v>
      </c>
      <c r="H30" s="216">
        <f>H31+H32</f>
        <v>66</v>
      </c>
      <c r="I30" s="216">
        <f>I31+I33+I34+I35</f>
        <v>48</v>
      </c>
      <c r="J30" s="216">
        <f>J31+J32</f>
        <v>39</v>
      </c>
      <c r="K30" s="216"/>
      <c r="L30" s="216">
        <f>L31+L32</f>
        <v>43</v>
      </c>
      <c r="M30" s="216">
        <f>M31+M33+M34+M35</f>
        <v>58</v>
      </c>
      <c r="N30" s="216">
        <f>N31+N32</f>
        <v>82</v>
      </c>
      <c r="O30" s="216">
        <f>O31+O33+O34+O35</f>
        <v>58</v>
      </c>
    </row>
    <row r="31" spans="1:15" ht="15.75" x14ac:dyDescent="0.25">
      <c r="A31" s="120"/>
      <c r="B31" s="12" t="s">
        <v>12</v>
      </c>
      <c r="C31" s="222"/>
      <c r="D31" s="222"/>
      <c r="E31" s="222"/>
      <c r="F31" s="222"/>
      <c r="G31" s="222"/>
      <c r="H31" s="223"/>
      <c r="I31" s="223"/>
      <c r="J31" s="224"/>
      <c r="K31" s="224"/>
      <c r="L31" s="224"/>
      <c r="M31" s="224"/>
      <c r="N31" s="224"/>
      <c r="O31" s="224"/>
    </row>
    <row r="32" spans="1:15" ht="15.75" x14ac:dyDescent="0.25">
      <c r="A32" s="22" t="s">
        <v>328</v>
      </c>
      <c r="B32" s="13" t="s">
        <v>329</v>
      </c>
      <c r="C32" s="174">
        <f>D32+F32+J32+L32</f>
        <v>148</v>
      </c>
      <c r="D32" s="174">
        <v>32</v>
      </c>
      <c r="E32" s="226"/>
      <c r="F32" s="174">
        <v>34</v>
      </c>
      <c r="G32" s="226"/>
      <c r="H32" s="216">
        <f>D32+F32</f>
        <v>66</v>
      </c>
      <c r="I32" s="227"/>
      <c r="J32" s="11">
        <v>39</v>
      </c>
      <c r="K32" s="228"/>
      <c r="L32" s="11">
        <v>43</v>
      </c>
      <c r="M32" s="228"/>
      <c r="N32" s="5">
        <f>J32+L32</f>
        <v>82</v>
      </c>
      <c r="O32" s="228"/>
    </row>
    <row r="33" spans="1:15" ht="15.75" x14ac:dyDescent="0.25">
      <c r="A33" s="22" t="s">
        <v>330</v>
      </c>
      <c r="B33" s="229" t="s">
        <v>331</v>
      </c>
      <c r="C33" s="174"/>
      <c r="D33" s="226"/>
      <c r="E33" s="174"/>
      <c r="F33" s="226"/>
      <c r="G33" s="174"/>
      <c r="H33" s="227"/>
      <c r="I33" s="216"/>
      <c r="J33" s="228"/>
      <c r="K33" s="11"/>
      <c r="L33" s="228"/>
      <c r="M33" s="11"/>
      <c r="N33" s="228"/>
      <c r="O33" s="5"/>
    </row>
    <row r="34" spans="1:15" ht="15.75" x14ac:dyDescent="0.25">
      <c r="A34" s="22" t="s">
        <v>332</v>
      </c>
      <c r="B34" s="230" t="s">
        <v>333</v>
      </c>
      <c r="C34" s="174">
        <f>E34+G34+K34+M34</f>
        <v>106</v>
      </c>
      <c r="D34" s="226"/>
      <c r="E34" s="174">
        <v>21</v>
      </c>
      <c r="F34" s="226"/>
      <c r="G34" s="174">
        <v>27</v>
      </c>
      <c r="H34" s="227"/>
      <c r="I34" s="216">
        <f>E34+G34</f>
        <v>48</v>
      </c>
      <c r="J34" s="228"/>
      <c r="K34" s="11"/>
      <c r="L34" s="228"/>
      <c r="M34" s="11">
        <v>58</v>
      </c>
      <c r="N34" s="228"/>
      <c r="O34" s="5">
        <f>K34+M34</f>
        <v>58</v>
      </c>
    </row>
    <row r="35" spans="1:15" ht="15.75" x14ac:dyDescent="0.25">
      <c r="A35" s="22" t="s">
        <v>334</v>
      </c>
      <c r="B35" s="231" t="s">
        <v>335</v>
      </c>
      <c r="C35" s="174"/>
      <c r="D35" s="226"/>
      <c r="E35" s="174"/>
      <c r="F35" s="226"/>
      <c r="G35" s="195"/>
      <c r="H35" s="227"/>
      <c r="I35" s="216"/>
      <c r="J35" s="228"/>
      <c r="K35" s="11"/>
      <c r="L35" s="228"/>
      <c r="M35" s="11"/>
      <c r="N35" s="228"/>
      <c r="O35" s="5"/>
    </row>
    <row r="36" spans="1:15" ht="31.5" x14ac:dyDescent="0.25">
      <c r="A36" s="232" t="s">
        <v>169</v>
      </c>
      <c r="B36" s="7" t="s">
        <v>336</v>
      </c>
      <c r="C36" s="220">
        <f>D36+F36+J36+L36</f>
        <v>73</v>
      </c>
      <c r="D36" s="174">
        <v>15</v>
      </c>
      <c r="E36" s="174"/>
      <c r="F36" s="174">
        <v>18</v>
      </c>
      <c r="G36" s="174"/>
      <c r="H36" s="175">
        <f>D36+F36</f>
        <v>33</v>
      </c>
      <c r="I36" s="175"/>
      <c r="J36" s="252">
        <v>19</v>
      </c>
      <c r="K36" s="175"/>
      <c r="L36" s="175">
        <v>21</v>
      </c>
      <c r="M36" s="175"/>
      <c r="N36" s="216">
        <f>J36+L36</f>
        <v>40</v>
      </c>
      <c r="O36" s="175"/>
    </row>
    <row r="37" spans="1:15" ht="15.75" x14ac:dyDescent="0.25">
      <c r="A37" s="22" t="s">
        <v>337</v>
      </c>
      <c r="B37" s="233" t="s">
        <v>338</v>
      </c>
      <c r="C37" s="174">
        <f>H37+N37</f>
        <v>492</v>
      </c>
      <c r="D37" s="174">
        <v>333</v>
      </c>
      <c r="E37" s="226"/>
      <c r="F37" s="174">
        <v>43</v>
      </c>
      <c r="G37" s="226"/>
      <c r="H37" s="216">
        <f>D37+F37</f>
        <v>376</v>
      </c>
      <c r="I37" s="227"/>
      <c r="J37" s="16">
        <v>54</v>
      </c>
      <c r="K37" s="228"/>
      <c r="L37" s="11">
        <v>62</v>
      </c>
      <c r="M37" s="228"/>
      <c r="N37" s="5">
        <f t="shared" ref="N37:N45" si="12">J37+L37</f>
        <v>116</v>
      </c>
      <c r="O37" s="228"/>
    </row>
    <row r="38" spans="1:15" ht="31.5" x14ac:dyDescent="0.25">
      <c r="A38" s="22" t="s">
        <v>339</v>
      </c>
      <c r="B38" s="233" t="s">
        <v>340</v>
      </c>
      <c r="C38" s="174">
        <f>D38+F38+J38+L38</f>
        <v>2142</v>
      </c>
      <c r="D38" s="174">
        <v>272</v>
      </c>
      <c r="E38" s="226"/>
      <c r="F38" s="174">
        <v>568</v>
      </c>
      <c r="G38" s="226"/>
      <c r="H38" s="216">
        <f>D38+F38</f>
        <v>840</v>
      </c>
      <c r="I38" s="227"/>
      <c r="J38" s="16">
        <v>622</v>
      </c>
      <c r="K38" s="228"/>
      <c r="L38" s="11">
        <v>680</v>
      </c>
      <c r="M38" s="228"/>
      <c r="N38" s="5">
        <f t="shared" si="12"/>
        <v>1302</v>
      </c>
      <c r="O38" s="228"/>
    </row>
    <row r="39" spans="1:15" ht="15.75" x14ac:dyDescent="0.25">
      <c r="A39" s="22" t="s">
        <v>341</v>
      </c>
      <c r="B39" s="233" t="s">
        <v>342</v>
      </c>
      <c r="C39" s="174">
        <f>H39+I39+N39+O39</f>
        <v>5587</v>
      </c>
      <c r="D39" s="174">
        <v>575</v>
      </c>
      <c r="E39" s="174"/>
      <c r="F39" s="174">
        <v>1106</v>
      </c>
      <c r="G39" s="174"/>
      <c r="H39" s="216">
        <f>D39+F39</f>
        <v>1681</v>
      </c>
      <c r="I39" s="216"/>
      <c r="J39" s="16">
        <v>1866</v>
      </c>
      <c r="K39" s="11"/>
      <c r="L39" s="11">
        <v>2040</v>
      </c>
      <c r="M39" s="11"/>
      <c r="N39" s="5">
        <f t="shared" si="12"/>
        <v>3906</v>
      </c>
      <c r="O39" s="5"/>
    </row>
    <row r="40" spans="1:15" ht="15.75" x14ac:dyDescent="0.25">
      <c r="A40" s="22" t="s">
        <v>343</v>
      </c>
      <c r="B40" s="233" t="s">
        <v>344</v>
      </c>
      <c r="C40" s="174"/>
      <c r="D40" s="174"/>
      <c r="E40" s="174"/>
      <c r="F40" s="174"/>
      <c r="G40" s="174"/>
      <c r="H40" s="216"/>
      <c r="I40" s="216"/>
      <c r="J40" s="16"/>
      <c r="K40" s="11"/>
      <c r="L40" s="11"/>
      <c r="M40" s="11"/>
      <c r="N40" s="5"/>
      <c r="O40" s="5"/>
    </row>
    <row r="41" spans="1:15" ht="31.5" x14ac:dyDescent="0.25">
      <c r="A41" s="3">
        <v>8</v>
      </c>
      <c r="B41" s="6" t="s">
        <v>345</v>
      </c>
      <c r="C41" s="216">
        <f>H41+N41</f>
        <v>13</v>
      </c>
      <c r="D41" s="216"/>
      <c r="E41" s="227"/>
      <c r="F41" s="216">
        <f t="shared" ref="F41" si="13">F43+F44</f>
        <v>13</v>
      </c>
      <c r="G41" s="227"/>
      <c r="H41" s="216">
        <f>H43+H44</f>
        <v>13</v>
      </c>
      <c r="I41" s="227"/>
      <c r="J41" s="216"/>
      <c r="K41" s="227"/>
      <c r="L41" s="216"/>
      <c r="M41" s="227"/>
      <c r="N41" s="5"/>
      <c r="O41" s="227"/>
    </row>
    <row r="42" spans="1:15" ht="15.75" x14ac:dyDescent="0.25">
      <c r="A42" s="120"/>
      <c r="B42" s="221" t="s">
        <v>12</v>
      </c>
      <c r="C42" s="216"/>
      <c r="D42" s="234"/>
      <c r="E42" s="226"/>
      <c r="F42" s="195"/>
      <c r="G42" s="226"/>
      <c r="H42" s="235"/>
      <c r="I42" s="227"/>
      <c r="J42" s="11"/>
      <c r="K42" s="227"/>
      <c r="L42" s="11"/>
      <c r="M42" s="227"/>
      <c r="N42" s="5"/>
      <c r="O42" s="227"/>
    </row>
    <row r="43" spans="1:15" ht="15.75" x14ac:dyDescent="0.25">
      <c r="A43" s="22" t="s">
        <v>346</v>
      </c>
      <c r="B43" s="225" t="s">
        <v>347</v>
      </c>
      <c r="C43" s="216">
        <f>H43+N43</f>
        <v>5</v>
      </c>
      <c r="D43" s="234"/>
      <c r="E43" s="226"/>
      <c r="F43" s="195">
        <v>5</v>
      </c>
      <c r="G43" s="226"/>
      <c r="H43" s="216">
        <f>D43+F43</f>
        <v>5</v>
      </c>
      <c r="I43" s="227"/>
      <c r="J43" s="16"/>
      <c r="K43" s="227"/>
      <c r="L43" s="11"/>
      <c r="M43" s="227"/>
      <c r="N43" s="5"/>
      <c r="O43" s="227"/>
    </row>
    <row r="44" spans="1:15" ht="15.75" x14ac:dyDescent="0.25">
      <c r="A44" s="22" t="s">
        <v>348</v>
      </c>
      <c r="B44" s="225" t="s">
        <v>349</v>
      </c>
      <c r="C44" s="216">
        <f>H44+N44</f>
        <v>8</v>
      </c>
      <c r="D44" s="234"/>
      <c r="E44" s="226"/>
      <c r="F44" s="195">
        <v>8</v>
      </c>
      <c r="G44" s="226"/>
      <c r="H44" s="216">
        <f>D44+F44</f>
        <v>8</v>
      </c>
      <c r="I44" s="227"/>
      <c r="J44" s="16"/>
      <c r="K44" s="227"/>
      <c r="L44" s="11"/>
      <c r="M44" s="227"/>
      <c r="N44" s="5"/>
      <c r="O44" s="227"/>
    </row>
    <row r="45" spans="1:15" ht="47.25" x14ac:dyDescent="0.25">
      <c r="A45" s="3">
        <v>9</v>
      </c>
      <c r="B45" s="6" t="s">
        <v>350</v>
      </c>
      <c r="C45" s="216">
        <f>H45+I45+N45+O45</f>
        <v>66</v>
      </c>
      <c r="D45" s="216">
        <f>D47+D48+D49+D50+D51</f>
        <v>13</v>
      </c>
      <c r="E45" s="216"/>
      <c r="F45" s="216">
        <f>F47+F48+F49+F50+F51</f>
        <v>15</v>
      </c>
      <c r="G45" s="216"/>
      <c r="H45" s="216">
        <f>D45+F45</f>
        <v>28</v>
      </c>
      <c r="I45" s="216"/>
      <c r="J45" s="216">
        <f>J47+J48+J49+J50+J51</f>
        <v>20</v>
      </c>
      <c r="K45" s="216"/>
      <c r="L45" s="216">
        <f>L47+L48+L49+L50+L51</f>
        <v>18</v>
      </c>
      <c r="M45" s="216"/>
      <c r="N45" s="216">
        <f t="shared" si="12"/>
        <v>38</v>
      </c>
      <c r="O45" s="216"/>
    </row>
    <row r="46" spans="1:15" ht="15.75" x14ac:dyDescent="0.25">
      <c r="A46" s="120"/>
      <c r="B46" s="221" t="s">
        <v>12</v>
      </c>
      <c r="C46" s="234"/>
      <c r="D46" s="234"/>
      <c r="E46" s="234"/>
      <c r="F46" s="234"/>
      <c r="G46" s="234"/>
      <c r="H46" s="236"/>
      <c r="I46" s="236"/>
      <c r="J46" s="224"/>
      <c r="K46" s="224"/>
      <c r="L46" s="224"/>
      <c r="M46" s="224"/>
      <c r="N46" s="224"/>
      <c r="O46" s="224"/>
    </row>
    <row r="47" spans="1:15" ht="15.75" x14ac:dyDescent="0.25">
      <c r="A47" s="22" t="s">
        <v>351</v>
      </c>
      <c r="B47" s="13" t="s">
        <v>352</v>
      </c>
      <c r="C47" s="216">
        <f>D47+F47+J47+L47</f>
        <v>7</v>
      </c>
      <c r="D47" s="264">
        <v>1</v>
      </c>
      <c r="E47" s="227"/>
      <c r="F47" s="264">
        <v>1</v>
      </c>
      <c r="G47" s="227"/>
      <c r="H47" s="216">
        <f>D47+F47</f>
        <v>2</v>
      </c>
      <c r="I47" s="227"/>
      <c r="J47" s="16">
        <v>3</v>
      </c>
      <c r="K47" s="228"/>
      <c r="L47" s="263">
        <v>2</v>
      </c>
      <c r="M47" s="228"/>
      <c r="N47" s="5">
        <f>J47+L47</f>
        <v>5</v>
      </c>
      <c r="O47" s="228"/>
    </row>
    <row r="48" spans="1:15" ht="31.5" x14ac:dyDescent="0.25">
      <c r="A48" s="22" t="s">
        <v>353</v>
      </c>
      <c r="B48" s="13" t="s">
        <v>354</v>
      </c>
      <c r="C48" s="216">
        <f>D48+E48+F48+G48+J48+K48+L48+M48</f>
        <v>31</v>
      </c>
      <c r="D48" s="264">
        <v>6</v>
      </c>
      <c r="E48" s="237"/>
      <c r="F48" s="264">
        <v>8</v>
      </c>
      <c r="G48" s="237"/>
      <c r="H48" s="216">
        <f>D48+F48</f>
        <v>14</v>
      </c>
      <c r="I48" s="216"/>
      <c r="J48" s="16">
        <v>8</v>
      </c>
      <c r="K48" s="224"/>
      <c r="L48" s="263">
        <v>9</v>
      </c>
      <c r="M48" s="224"/>
      <c r="N48" s="14">
        <f>J48+L48</f>
        <v>17</v>
      </c>
      <c r="O48" s="5"/>
    </row>
    <row r="49" spans="1:15" ht="15.75" x14ac:dyDescent="0.25">
      <c r="A49" s="22" t="s">
        <v>355</v>
      </c>
      <c r="B49" s="13" t="s">
        <v>356</v>
      </c>
      <c r="C49" s="216"/>
      <c r="D49" s="264"/>
      <c r="E49" s="227"/>
      <c r="F49" s="264"/>
      <c r="G49" s="227"/>
      <c r="H49" s="235"/>
      <c r="I49" s="227"/>
      <c r="J49" s="16"/>
      <c r="K49" s="228"/>
      <c r="L49" s="263"/>
      <c r="M49" s="228"/>
      <c r="N49" s="5"/>
      <c r="O49" s="228"/>
    </row>
    <row r="50" spans="1:15" ht="47.25" x14ac:dyDescent="0.25">
      <c r="A50" s="22" t="s">
        <v>357</v>
      </c>
      <c r="B50" s="13" t="s">
        <v>358</v>
      </c>
      <c r="C50" s="216"/>
      <c r="D50" s="264"/>
      <c r="E50" s="227"/>
      <c r="F50" s="264"/>
      <c r="G50" s="227"/>
      <c r="H50" s="235"/>
      <c r="I50" s="227"/>
      <c r="J50" s="338"/>
      <c r="K50" s="226"/>
      <c r="L50" s="256"/>
      <c r="M50" s="226"/>
      <c r="N50" s="220"/>
      <c r="O50" s="226"/>
    </row>
    <row r="51" spans="1:15" ht="31.5" x14ac:dyDescent="0.25">
      <c r="A51" s="22" t="s">
        <v>359</v>
      </c>
      <c r="B51" s="13" t="s">
        <v>360</v>
      </c>
      <c r="C51" s="216">
        <f t="shared" ref="C51:C63" si="14">H51+I51+N51+O51</f>
        <v>28</v>
      </c>
      <c r="D51" s="264">
        <v>6</v>
      </c>
      <c r="E51" s="235"/>
      <c r="F51" s="264">
        <v>6</v>
      </c>
      <c r="G51" s="235"/>
      <c r="H51" s="216">
        <f>D51+F51</f>
        <v>12</v>
      </c>
      <c r="I51" s="216"/>
      <c r="J51" s="338">
        <v>9</v>
      </c>
      <c r="K51" s="224"/>
      <c r="L51" s="256">
        <v>7</v>
      </c>
      <c r="M51" s="195"/>
      <c r="N51" s="220">
        <f>J51+L51</f>
        <v>16</v>
      </c>
      <c r="O51" s="220"/>
    </row>
    <row r="52" spans="1:15" ht="15.75" x14ac:dyDescent="0.25">
      <c r="A52" s="15" t="s">
        <v>361</v>
      </c>
      <c r="B52" s="6" t="s">
        <v>362</v>
      </c>
      <c r="C52" s="216">
        <f t="shared" si="14"/>
        <v>44</v>
      </c>
      <c r="D52" s="216">
        <f t="shared" ref="D52:L52" si="15">D54+D60</f>
        <v>5</v>
      </c>
      <c r="E52" s="216"/>
      <c r="F52" s="216">
        <f t="shared" si="15"/>
        <v>7</v>
      </c>
      <c r="G52" s="216"/>
      <c r="H52" s="216">
        <f>D52+F52</f>
        <v>12</v>
      </c>
      <c r="I52" s="216"/>
      <c r="J52" s="216">
        <f t="shared" ref="J52" si="16">J54+J60</f>
        <v>16</v>
      </c>
      <c r="K52" s="216"/>
      <c r="L52" s="216">
        <f t="shared" si="15"/>
        <v>16</v>
      </c>
      <c r="M52" s="216"/>
      <c r="N52" s="216">
        <f>J52+L52</f>
        <v>32</v>
      </c>
      <c r="O52" s="216"/>
    </row>
    <row r="53" spans="1:15" ht="15.75" x14ac:dyDescent="0.25">
      <c r="A53" s="9"/>
      <c r="B53" s="10" t="s">
        <v>12</v>
      </c>
      <c r="C53" s="216"/>
      <c r="D53" s="238"/>
      <c r="E53" s="238"/>
      <c r="F53" s="238"/>
      <c r="G53" s="238"/>
      <c r="H53" s="223"/>
      <c r="I53" s="223"/>
      <c r="J53" s="224"/>
      <c r="K53" s="224"/>
      <c r="L53" s="224"/>
      <c r="M53" s="224"/>
      <c r="N53" s="216"/>
      <c r="O53" s="216"/>
    </row>
    <row r="54" spans="1:15" ht="15.75" x14ac:dyDescent="0.25">
      <c r="A54" s="232" t="s">
        <v>363</v>
      </c>
      <c r="B54" s="10" t="s">
        <v>364</v>
      </c>
      <c r="C54" s="216">
        <f t="shared" si="14"/>
        <v>41</v>
      </c>
      <c r="D54" s="216">
        <f t="shared" ref="D54:J54" si="17">D55+D56+D57+D58+D59</f>
        <v>5</v>
      </c>
      <c r="E54" s="216"/>
      <c r="F54" s="216">
        <f t="shared" si="17"/>
        <v>7</v>
      </c>
      <c r="G54" s="216"/>
      <c r="H54" s="216">
        <f t="shared" si="17"/>
        <v>12</v>
      </c>
      <c r="I54" s="216"/>
      <c r="J54" s="216">
        <f t="shared" si="17"/>
        <v>16</v>
      </c>
      <c r="K54" s="216"/>
      <c r="L54" s="216">
        <v>13</v>
      </c>
      <c r="M54" s="216"/>
      <c r="N54" s="216">
        <f>J54+L54</f>
        <v>29</v>
      </c>
      <c r="O54" s="216"/>
    </row>
    <row r="55" spans="1:15" ht="15.75" x14ac:dyDescent="0.25">
      <c r="A55" s="9" t="s">
        <v>365</v>
      </c>
      <c r="B55" s="10" t="s">
        <v>366</v>
      </c>
      <c r="C55" s="216"/>
      <c r="D55" s="175"/>
      <c r="E55" s="175"/>
      <c r="F55" s="175"/>
      <c r="G55" s="175"/>
      <c r="H55" s="216"/>
      <c r="I55" s="216"/>
      <c r="J55" s="16"/>
      <c r="K55" s="11"/>
      <c r="L55" s="11"/>
      <c r="M55" s="11"/>
      <c r="N55" s="5"/>
      <c r="O55" s="5"/>
    </row>
    <row r="56" spans="1:15" ht="15.75" x14ac:dyDescent="0.25">
      <c r="A56" s="9" t="s">
        <v>367</v>
      </c>
      <c r="B56" s="10" t="s">
        <v>368</v>
      </c>
      <c r="C56" s="216">
        <f t="shared" si="14"/>
        <v>41</v>
      </c>
      <c r="D56" s="175">
        <v>5</v>
      </c>
      <c r="E56" s="175"/>
      <c r="F56" s="175">
        <v>7</v>
      </c>
      <c r="G56" s="175"/>
      <c r="H56" s="216">
        <f t="shared" ref="H56" si="18">D56+F56</f>
        <v>12</v>
      </c>
      <c r="I56" s="216"/>
      <c r="J56" s="16">
        <v>16</v>
      </c>
      <c r="K56" s="11"/>
      <c r="L56" s="11">
        <v>13</v>
      </c>
      <c r="M56" s="11"/>
      <c r="N56" s="5">
        <f t="shared" ref="N56:N63" si="19">J56+L56</f>
        <v>29</v>
      </c>
      <c r="O56" s="5"/>
    </row>
    <row r="57" spans="1:15" ht="15.75" x14ac:dyDescent="0.25">
      <c r="A57" s="9" t="s">
        <v>369</v>
      </c>
      <c r="B57" s="10" t="s">
        <v>370</v>
      </c>
      <c r="C57" s="216"/>
      <c r="D57" s="175"/>
      <c r="E57" s="175"/>
      <c r="F57" s="175"/>
      <c r="G57" s="175"/>
      <c r="H57" s="216"/>
      <c r="I57" s="216"/>
      <c r="J57" s="16"/>
      <c r="K57" s="11"/>
      <c r="L57" s="11"/>
      <c r="M57" s="11"/>
      <c r="N57" s="5"/>
      <c r="O57" s="5"/>
    </row>
    <row r="58" spans="1:15" ht="15.75" x14ac:dyDescent="0.25">
      <c r="A58" s="9" t="s">
        <v>371</v>
      </c>
      <c r="B58" s="10" t="s">
        <v>372</v>
      </c>
      <c r="C58" s="216"/>
      <c r="D58" s="175"/>
      <c r="E58" s="175"/>
      <c r="F58" s="175"/>
      <c r="G58" s="175"/>
      <c r="H58" s="216"/>
      <c r="I58" s="216"/>
      <c r="J58" s="16"/>
      <c r="K58" s="11"/>
      <c r="L58" s="11"/>
      <c r="M58" s="11"/>
      <c r="N58" s="5"/>
      <c r="O58" s="5"/>
    </row>
    <row r="59" spans="1:15" ht="15.75" x14ac:dyDescent="0.25">
      <c r="A59" s="9" t="s">
        <v>373</v>
      </c>
      <c r="B59" s="10" t="s">
        <v>117</v>
      </c>
      <c r="C59" s="216"/>
      <c r="D59" s="175"/>
      <c r="E59" s="175"/>
      <c r="F59" s="175"/>
      <c r="G59" s="175"/>
      <c r="H59" s="216"/>
      <c r="I59" s="216"/>
      <c r="J59" s="16"/>
      <c r="K59" s="11"/>
      <c r="L59" s="11"/>
      <c r="M59" s="11"/>
      <c r="N59" s="5"/>
      <c r="O59" s="5"/>
    </row>
    <row r="60" spans="1:15" ht="15.75" x14ac:dyDescent="0.25">
      <c r="A60" s="232" t="s">
        <v>374</v>
      </c>
      <c r="B60" s="10" t="s">
        <v>375</v>
      </c>
      <c r="C60" s="216">
        <f t="shared" si="14"/>
        <v>3</v>
      </c>
      <c r="D60" s="216"/>
      <c r="E60" s="216"/>
      <c r="F60" s="216"/>
      <c r="G60" s="216"/>
      <c r="H60" s="216"/>
      <c r="I60" s="216"/>
      <c r="J60" s="216"/>
      <c r="K60" s="216"/>
      <c r="L60" s="216">
        <f>L61+L62+L63+L64</f>
        <v>3</v>
      </c>
      <c r="M60" s="216"/>
      <c r="N60" s="5">
        <f t="shared" si="19"/>
        <v>3</v>
      </c>
      <c r="O60" s="5"/>
    </row>
    <row r="61" spans="1:15" ht="15.75" x14ac:dyDescent="0.25">
      <c r="A61" s="9" t="s">
        <v>376</v>
      </c>
      <c r="B61" s="10" t="s">
        <v>366</v>
      </c>
      <c r="C61" s="216"/>
      <c r="D61" s="175"/>
      <c r="E61" s="175"/>
      <c r="F61" s="175"/>
      <c r="G61" s="175"/>
      <c r="H61" s="216"/>
      <c r="I61" s="216"/>
      <c r="J61" s="11"/>
      <c r="K61" s="11"/>
      <c r="L61" s="11"/>
      <c r="M61" s="11"/>
      <c r="N61" s="5"/>
      <c r="O61" s="5"/>
    </row>
    <row r="62" spans="1:15" ht="15.75" x14ac:dyDescent="0.25">
      <c r="A62" s="9" t="s">
        <v>377</v>
      </c>
      <c r="B62" s="10" t="s">
        <v>370</v>
      </c>
      <c r="C62" s="216"/>
      <c r="D62" s="175"/>
      <c r="E62" s="175"/>
      <c r="F62" s="175"/>
      <c r="G62" s="175"/>
      <c r="H62" s="216"/>
      <c r="I62" s="216"/>
      <c r="J62" s="11"/>
      <c r="K62" s="11"/>
      <c r="L62" s="11"/>
      <c r="M62" s="11"/>
      <c r="N62" s="5"/>
      <c r="O62" s="5"/>
    </row>
    <row r="63" spans="1:15" ht="15.75" x14ac:dyDescent="0.25">
      <c r="A63" s="9" t="s">
        <v>378</v>
      </c>
      <c r="B63" s="10" t="s">
        <v>372</v>
      </c>
      <c r="C63" s="216">
        <f t="shared" si="14"/>
        <v>3</v>
      </c>
      <c r="D63" s="175"/>
      <c r="E63" s="175"/>
      <c r="F63" s="175"/>
      <c r="G63" s="175"/>
      <c r="H63" s="216"/>
      <c r="I63" s="216"/>
      <c r="J63" s="11"/>
      <c r="K63" s="11"/>
      <c r="L63" s="11">
        <v>3</v>
      </c>
      <c r="M63" s="11"/>
      <c r="N63" s="5">
        <f t="shared" si="19"/>
        <v>3</v>
      </c>
      <c r="O63" s="5"/>
    </row>
    <row r="64" spans="1:15" ht="15.75" x14ac:dyDescent="0.25">
      <c r="A64" s="9" t="s">
        <v>379</v>
      </c>
      <c r="B64" s="10" t="s">
        <v>117</v>
      </c>
      <c r="C64" s="216"/>
      <c r="D64" s="175"/>
      <c r="E64" s="175"/>
      <c r="F64" s="175"/>
      <c r="G64" s="175"/>
      <c r="H64" s="216"/>
      <c r="I64" s="216"/>
      <c r="J64" s="11"/>
      <c r="K64" s="11"/>
      <c r="L64" s="11"/>
      <c r="M64" s="11"/>
      <c r="N64" s="5"/>
      <c r="O64" s="5"/>
    </row>
    <row r="65" spans="1:15" ht="15.75" x14ac:dyDescent="0.25">
      <c r="A65" s="232" t="s">
        <v>380</v>
      </c>
      <c r="B65" s="239" t="s">
        <v>381</v>
      </c>
      <c r="C65" s="174">
        <f>C67+C73+C76</f>
        <v>136</v>
      </c>
      <c r="D65" s="174">
        <f t="shared" ref="D65:N65" si="20">D67+D73+D76</f>
        <v>23</v>
      </c>
      <c r="E65" s="174"/>
      <c r="F65" s="174">
        <f t="shared" si="20"/>
        <v>21</v>
      </c>
      <c r="G65" s="174"/>
      <c r="H65" s="174">
        <f t="shared" si="20"/>
        <v>44</v>
      </c>
      <c r="I65" s="174"/>
      <c r="J65" s="174">
        <f t="shared" si="20"/>
        <v>35</v>
      </c>
      <c r="K65" s="174"/>
      <c r="L65" s="174">
        <f t="shared" si="20"/>
        <v>57</v>
      </c>
      <c r="M65" s="174"/>
      <c r="N65" s="174">
        <f t="shared" si="20"/>
        <v>92</v>
      </c>
      <c r="O65" s="174"/>
    </row>
    <row r="66" spans="1:15" ht="15.75" x14ac:dyDescent="0.25">
      <c r="A66" s="232"/>
      <c r="B66" s="240" t="s">
        <v>12</v>
      </c>
      <c r="C66" s="174"/>
      <c r="D66" s="174"/>
      <c r="E66" s="174"/>
      <c r="F66" s="174"/>
      <c r="G66" s="174"/>
      <c r="H66" s="175"/>
      <c r="I66" s="175"/>
      <c r="J66" s="175"/>
      <c r="K66" s="175"/>
      <c r="L66" s="175"/>
      <c r="M66" s="175"/>
      <c r="N66" s="175"/>
      <c r="O66" s="175"/>
    </row>
    <row r="67" spans="1:15" ht="15.75" x14ac:dyDescent="0.25">
      <c r="A67" s="241" t="s">
        <v>382</v>
      </c>
      <c r="B67" s="242" t="s">
        <v>383</v>
      </c>
      <c r="C67" s="243">
        <f>C68+C69+C70+C71+C72</f>
        <v>120</v>
      </c>
      <c r="D67" s="243">
        <f t="shared" ref="D67:N67" si="21">D68+D69+D70+D71+D72</f>
        <v>23</v>
      </c>
      <c r="E67" s="243"/>
      <c r="F67" s="243">
        <f t="shared" si="21"/>
        <v>21</v>
      </c>
      <c r="G67" s="243"/>
      <c r="H67" s="243">
        <f t="shared" si="21"/>
        <v>44</v>
      </c>
      <c r="I67" s="243"/>
      <c r="J67" s="243">
        <f t="shared" si="21"/>
        <v>35</v>
      </c>
      <c r="K67" s="243"/>
      <c r="L67" s="243">
        <f t="shared" si="21"/>
        <v>41</v>
      </c>
      <c r="M67" s="243"/>
      <c r="N67" s="243">
        <f t="shared" si="21"/>
        <v>76</v>
      </c>
      <c r="O67" s="243"/>
    </row>
    <row r="68" spans="1:15" ht="47.25" x14ac:dyDescent="0.25">
      <c r="A68" s="9" t="s">
        <v>384</v>
      </c>
      <c r="B68" s="244" t="s">
        <v>385</v>
      </c>
      <c r="C68" s="174">
        <f>D68+F68+J68+L68</f>
        <v>22</v>
      </c>
      <c r="D68" s="253">
        <v>5</v>
      </c>
      <c r="E68" s="226"/>
      <c r="F68" s="174">
        <v>3</v>
      </c>
      <c r="G68" s="226"/>
      <c r="H68" s="243">
        <f>D68+F68</f>
        <v>8</v>
      </c>
      <c r="I68" s="245"/>
      <c r="J68" s="17">
        <v>6</v>
      </c>
      <c r="K68" s="246"/>
      <c r="L68" s="174">
        <v>8</v>
      </c>
      <c r="M68" s="246"/>
      <c r="N68" s="243">
        <f>J68+L68</f>
        <v>14</v>
      </c>
      <c r="O68" s="246"/>
    </row>
    <row r="69" spans="1:15" ht="47.25" x14ac:dyDescent="0.25">
      <c r="A69" s="9" t="s">
        <v>386</v>
      </c>
      <c r="B69" s="244" t="s">
        <v>387</v>
      </c>
      <c r="C69" s="174">
        <f>D69+F69+J69+L69</f>
        <v>28</v>
      </c>
      <c r="D69" s="253">
        <v>7</v>
      </c>
      <c r="E69" s="226"/>
      <c r="F69" s="174">
        <v>5</v>
      </c>
      <c r="G69" s="226"/>
      <c r="H69" s="243">
        <f>D69+F69</f>
        <v>12</v>
      </c>
      <c r="I69" s="245"/>
      <c r="J69" s="16">
        <v>9</v>
      </c>
      <c r="K69" s="246"/>
      <c r="L69" s="174">
        <v>7</v>
      </c>
      <c r="M69" s="246"/>
      <c r="N69" s="243">
        <f>J69+L69</f>
        <v>16</v>
      </c>
      <c r="O69" s="246"/>
    </row>
    <row r="70" spans="1:15" ht="47.25" x14ac:dyDescent="0.25">
      <c r="A70" s="9" t="s">
        <v>388</v>
      </c>
      <c r="B70" s="247" t="s">
        <v>389</v>
      </c>
      <c r="C70" s="174"/>
      <c r="D70" s="253"/>
      <c r="E70" s="226"/>
      <c r="F70" s="174"/>
      <c r="G70" s="226"/>
      <c r="H70" s="243"/>
      <c r="I70" s="245"/>
      <c r="J70" s="16"/>
      <c r="K70" s="246"/>
      <c r="L70" s="174"/>
      <c r="M70" s="246"/>
      <c r="N70" s="243"/>
      <c r="O70" s="246"/>
    </row>
    <row r="71" spans="1:15" ht="15.75" x14ac:dyDescent="0.25">
      <c r="A71" s="9" t="s">
        <v>390</v>
      </c>
      <c r="B71" s="248" t="s">
        <v>391</v>
      </c>
      <c r="C71" s="174">
        <f>D71+F71+J71+L71</f>
        <v>43</v>
      </c>
      <c r="D71" s="253">
        <v>7</v>
      </c>
      <c r="E71" s="226"/>
      <c r="F71" s="174">
        <v>8</v>
      </c>
      <c r="G71" s="226"/>
      <c r="H71" s="243">
        <f>D71+F71</f>
        <v>15</v>
      </c>
      <c r="I71" s="245"/>
      <c r="J71" s="16">
        <v>13</v>
      </c>
      <c r="K71" s="246"/>
      <c r="L71" s="174">
        <v>15</v>
      </c>
      <c r="M71" s="246"/>
      <c r="N71" s="243">
        <f>J71+L71</f>
        <v>28</v>
      </c>
      <c r="O71" s="246"/>
    </row>
    <row r="72" spans="1:15" ht="15.75" x14ac:dyDescent="0.25">
      <c r="A72" s="9" t="s">
        <v>392</v>
      </c>
      <c r="B72" s="229" t="s">
        <v>393</v>
      </c>
      <c r="C72" s="174">
        <f>D72+F72+J72+L72</f>
        <v>27</v>
      </c>
      <c r="D72" s="253">
        <v>4</v>
      </c>
      <c r="E72" s="226"/>
      <c r="F72" s="174">
        <v>5</v>
      </c>
      <c r="G72" s="226"/>
      <c r="H72" s="243">
        <f>D72+F72</f>
        <v>9</v>
      </c>
      <c r="I72" s="245"/>
      <c r="J72" s="16">
        <v>7</v>
      </c>
      <c r="K72" s="246"/>
      <c r="L72" s="195">
        <v>11</v>
      </c>
      <c r="M72" s="246"/>
      <c r="N72" s="243">
        <f>J72+L72</f>
        <v>18</v>
      </c>
      <c r="O72" s="246"/>
    </row>
    <row r="73" spans="1:15" ht="15.75" x14ac:dyDescent="0.25">
      <c r="A73" s="232" t="s">
        <v>394</v>
      </c>
      <c r="B73" s="249" t="s">
        <v>395</v>
      </c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</row>
    <row r="74" spans="1:15" ht="47.25" x14ac:dyDescent="0.25">
      <c r="A74" s="9" t="s">
        <v>396</v>
      </c>
      <c r="B74" s="250" t="s">
        <v>397</v>
      </c>
      <c r="C74" s="174"/>
      <c r="D74" s="174"/>
      <c r="E74" s="226"/>
      <c r="F74" s="174"/>
      <c r="G74" s="226"/>
      <c r="H74" s="175"/>
      <c r="I74" s="227"/>
      <c r="J74" s="175"/>
      <c r="K74" s="227"/>
      <c r="L74" s="175"/>
      <c r="M74" s="227"/>
      <c r="N74" s="175"/>
      <c r="O74" s="227"/>
    </row>
    <row r="75" spans="1:15" ht="31.5" x14ac:dyDescent="0.25">
      <c r="A75" s="9" t="s">
        <v>398</v>
      </c>
      <c r="B75" s="250" t="s">
        <v>399</v>
      </c>
      <c r="C75" s="174"/>
      <c r="D75" s="174"/>
      <c r="E75" s="226"/>
      <c r="F75" s="174"/>
      <c r="G75" s="226"/>
      <c r="H75" s="175"/>
      <c r="I75" s="227"/>
      <c r="J75" s="175"/>
      <c r="K75" s="227"/>
      <c r="L75" s="175"/>
      <c r="M75" s="227"/>
      <c r="N75" s="175"/>
      <c r="O75" s="227"/>
    </row>
    <row r="76" spans="1:15" ht="15.75" x14ac:dyDescent="0.25">
      <c r="A76" s="232" t="s">
        <v>400</v>
      </c>
      <c r="B76" s="251" t="s">
        <v>401</v>
      </c>
      <c r="C76" s="174">
        <f>H76+N76</f>
        <v>16</v>
      </c>
      <c r="D76" s="174"/>
      <c r="E76" s="174"/>
      <c r="F76" s="174"/>
      <c r="G76" s="174"/>
      <c r="H76" s="174"/>
      <c r="I76" s="174"/>
      <c r="J76" s="174"/>
      <c r="K76" s="174"/>
      <c r="L76" s="174">
        <f t="shared" ref="L76:N76" si="22">L77+L78</f>
        <v>16</v>
      </c>
      <c r="M76" s="174"/>
      <c r="N76" s="174">
        <f t="shared" si="22"/>
        <v>16</v>
      </c>
      <c r="O76" s="174"/>
    </row>
    <row r="77" spans="1:15" ht="47.25" x14ac:dyDescent="0.25">
      <c r="A77" s="9" t="s">
        <v>402</v>
      </c>
      <c r="B77" s="247" t="s">
        <v>403</v>
      </c>
      <c r="C77" s="174"/>
      <c r="D77" s="174"/>
      <c r="E77" s="226"/>
      <c r="F77" s="174"/>
      <c r="G77" s="226"/>
      <c r="H77" s="175"/>
      <c r="I77" s="227"/>
      <c r="J77" s="252"/>
      <c r="K77" s="227"/>
      <c r="L77" s="175"/>
      <c r="M77" s="227"/>
      <c r="N77" s="175"/>
      <c r="O77" s="227"/>
    </row>
    <row r="78" spans="1:15" ht="15.75" x14ac:dyDescent="0.25">
      <c r="A78" s="9" t="s">
        <v>404</v>
      </c>
      <c r="B78" s="254" t="s">
        <v>405</v>
      </c>
      <c r="C78" s="175">
        <f>D78+F78+J78+L78</f>
        <v>16</v>
      </c>
      <c r="D78" s="252"/>
      <c r="E78" s="257"/>
      <c r="F78" s="175"/>
      <c r="G78" s="257"/>
      <c r="H78" s="175"/>
      <c r="I78" s="245"/>
      <c r="J78" s="253"/>
      <c r="K78" s="255"/>
      <c r="L78" s="174">
        <v>16</v>
      </c>
      <c r="M78" s="255"/>
      <c r="N78" s="222">
        <f>J78+L78</f>
        <v>16</v>
      </c>
      <c r="O78" s="255"/>
    </row>
    <row r="79" spans="1:15" ht="15.75" x14ac:dyDescent="0.25">
      <c r="A79" s="258"/>
      <c r="B79" s="259"/>
      <c r="C79" s="260"/>
      <c r="D79" s="260"/>
      <c r="E79" s="260"/>
      <c r="F79" s="260"/>
      <c r="G79" s="260"/>
      <c r="H79" s="261"/>
      <c r="I79" s="261"/>
      <c r="J79" s="262"/>
      <c r="K79" s="262"/>
      <c r="L79" s="262"/>
      <c r="M79" s="262"/>
      <c r="N79" s="262"/>
      <c r="O79" s="262"/>
    </row>
    <row r="81" spans="2:6" ht="15.75" x14ac:dyDescent="0.25">
      <c r="B81" s="331" t="s">
        <v>494</v>
      </c>
      <c r="C81" s="331"/>
      <c r="D81" s="331"/>
      <c r="E81" s="331"/>
      <c r="F81" s="331"/>
    </row>
  </sheetData>
  <mergeCells count="12">
    <mergeCell ref="A1:O1"/>
    <mergeCell ref="N2:O2"/>
    <mergeCell ref="A3:A5"/>
    <mergeCell ref="B3:B5"/>
    <mergeCell ref="C3:C5"/>
    <mergeCell ref="D3:O3"/>
    <mergeCell ref="D4:E4"/>
    <mergeCell ref="F4:G4"/>
    <mergeCell ref="H4:I4"/>
    <mergeCell ref="J4:K4"/>
    <mergeCell ref="L4:M4"/>
    <mergeCell ref="N4:O4"/>
  </mergeCells>
  <pageMargins left="0" right="0" top="0" bottom="0" header="0" footer="0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view="pageBreakPreview" zoomScale="86" zoomScaleNormal="70" zoomScaleSheetLayoutView="86" workbookViewId="0">
      <selection activeCell="I7" sqref="I7"/>
    </sheetView>
  </sheetViews>
  <sheetFormatPr defaultRowHeight="15" x14ac:dyDescent="0.25"/>
  <cols>
    <col min="2" max="2" width="42.140625" customWidth="1"/>
    <col min="3" max="3" width="16.140625" customWidth="1"/>
    <col min="4" max="4" width="16.28515625" customWidth="1"/>
    <col min="5" max="5" width="11.140625" customWidth="1"/>
    <col min="6" max="6" width="15.85546875" customWidth="1"/>
    <col min="7" max="7" width="18" customWidth="1"/>
    <col min="8" max="8" width="16" customWidth="1"/>
    <col min="9" max="9" width="20" customWidth="1"/>
  </cols>
  <sheetData>
    <row r="2" spans="1:9" ht="71.25" customHeight="1" x14ac:dyDescent="0.25">
      <c r="B2" s="371" t="s">
        <v>518</v>
      </c>
      <c r="C2" s="371"/>
      <c r="D2" s="371"/>
      <c r="E2" s="371"/>
      <c r="F2" s="371"/>
      <c r="G2" s="371"/>
      <c r="H2" s="25"/>
      <c r="I2" s="25"/>
    </row>
    <row r="4" spans="1:9" x14ac:dyDescent="0.25">
      <c r="I4" s="314" t="s">
        <v>31</v>
      </c>
    </row>
    <row r="5" spans="1:9" ht="15.75" customHeight="1" x14ac:dyDescent="0.25">
      <c r="A5" s="378" t="s">
        <v>24</v>
      </c>
      <c r="B5" s="373" t="s">
        <v>27</v>
      </c>
      <c r="C5" s="378" t="s">
        <v>11</v>
      </c>
      <c r="D5" s="378"/>
      <c r="E5" s="378"/>
      <c r="F5" s="378"/>
      <c r="G5" s="379" t="s">
        <v>12</v>
      </c>
      <c r="H5" s="379"/>
      <c r="I5" s="376" t="s">
        <v>535</v>
      </c>
    </row>
    <row r="6" spans="1:9" ht="47.25" x14ac:dyDescent="0.25">
      <c r="A6" s="378"/>
      <c r="B6" s="373"/>
      <c r="C6" s="317" t="s">
        <v>32</v>
      </c>
      <c r="D6" s="317" t="s">
        <v>33</v>
      </c>
      <c r="E6" s="317" t="s">
        <v>34</v>
      </c>
      <c r="F6" s="317" t="s">
        <v>35</v>
      </c>
      <c r="G6" s="318" t="s">
        <v>36</v>
      </c>
      <c r="H6" s="321" t="s">
        <v>37</v>
      </c>
      <c r="I6" s="377"/>
    </row>
    <row r="7" spans="1:9" ht="15.75" x14ac:dyDescent="0.25">
      <c r="A7" s="2" t="s">
        <v>25</v>
      </c>
      <c r="B7" s="19" t="s">
        <v>1</v>
      </c>
      <c r="C7" s="19" t="s">
        <v>2</v>
      </c>
      <c r="D7" s="19" t="s">
        <v>3</v>
      </c>
      <c r="E7" s="19" t="s">
        <v>4</v>
      </c>
      <c r="F7" s="19" t="s">
        <v>5</v>
      </c>
      <c r="G7" s="20" t="s">
        <v>6</v>
      </c>
      <c r="H7" s="20" t="s">
        <v>7</v>
      </c>
      <c r="I7" s="20" t="s">
        <v>8</v>
      </c>
    </row>
    <row r="8" spans="1:9" ht="15.75" x14ac:dyDescent="0.25">
      <c r="A8" s="3">
        <v>1</v>
      </c>
      <c r="B8" s="6" t="s">
        <v>38</v>
      </c>
      <c r="C8" s="21">
        <f>C9</f>
        <v>67</v>
      </c>
      <c r="D8" s="37"/>
      <c r="E8" s="36"/>
      <c r="F8" s="36"/>
      <c r="G8" s="83"/>
      <c r="H8" s="82">
        <v>42</v>
      </c>
      <c r="I8" s="38">
        <f>I9</f>
        <v>67</v>
      </c>
    </row>
    <row r="9" spans="1:9" ht="15.75" x14ac:dyDescent="0.25">
      <c r="A9" s="22" t="s">
        <v>13</v>
      </c>
      <c r="B9" s="113" t="s">
        <v>39</v>
      </c>
      <c r="C9" s="121">
        <v>67</v>
      </c>
      <c r="D9" s="29"/>
      <c r="E9" s="29"/>
      <c r="F9" s="29"/>
      <c r="G9" s="111"/>
      <c r="H9" s="68">
        <v>42</v>
      </c>
      <c r="I9" s="16">
        <f>C9+D9+E9+F9</f>
        <v>67</v>
      </c>
    </row>
    <row r="10" spans="1:9" ht="15.75" x14ac:dyDescent="0.25">
      <c r="A10" s="22" t="s">
        <v>14</v>
      </c>
      <c r="B10" s="113" t="s">
        <v>40</v>
      </c>
      <c r="C10" s="121">
        <v>25219</v>
      </c>
      <c r="D10" s="29"/>
      <c r="E10" s="29"/>
      <c r="F10" s="29"/>
      <c r="G10" s="111"/>
      <c r="H10" s="68">
        <v>17019</v>
      </c>
      <c r="I10" s="16">
        <f>C10+D10+E10+F10</f>
        <v>25219</v>
      </c>
    </row>
    <row r="11" spans="1:9" ht="15.75" x14ac:dyDescent="0.25">
      <c r="A11" s="15" t="s">
        <v>41</v>
      </c>
      <c r="B11" s="23" t="s">
        <v>42</v>
      </c>
      <c r="C11" s="39"/>
      <c r="D11" s="39"/>
      <c r="E11" s="39"/>
      <c r="F11" s="39"/>
      <c r="G11" s="40"/>
      <c r="H11" s="40"/>
      <c r="I11" s="40"/>
    </row>
    <row r="12" spans="1:9" ht="15.75" x14ac:dyDescent="0.25">
      <c r="A12" s="22" t="s">
        <v>15</v>
      </c>
      <c r="B12" s="13" t="s">
        <v>43</v>
      </c>
      <c r="C12" s="41"/>
      <c r="D12" s="41"/>
      <c r="E12" s="33"/>
      <c r="F12" s="42"/>
      <c r="G12" s="43"/>
      <c r="H12" s="43"/>
      <c r="I12" s="43"/>
    </row>
    <row r="13" spans="1:9" ht="15.75" x14ac:dyDescent="0.25">
      <c r="A13" s="22" t="s">
        <v>26</v>
      </c>
      <c r="B13" s="13" t="s">
        <v>44</v>
      </c>
      <c r="C13" s="112">
        <v>97</v>
      </c>
      <c r="D13" s="28"/>
      <c r="E13" s="323"/>
      <c r="F13" s="29"/>
      <c r="G13" s="30"/>
      <c r="H13" s="31" t="s">
        <v>29</v>
      </c>
      <c r="I13" s="17">
        <f>C13+D13+E13+F13+G13</f>
        <v>97</v>
      </c>
    </row>
    <row r="14" spans="1:9" ht="15.75" x14ac:dyDescent="0.25">
      <c r="A14" s="22" t="s">
        <v>45</v>
      </c>
      <c r="B14" s="13" t="s">
        <v>46</v>
      </c>
      <c r="C14" s="112">
        <v>454</v>
      </c>
      <c r="D14" s="28"/>
      <c r="E14" s="323"/>
      <c r="F14" s="29"/>
      <c r="G14" s="30"/>
      <c r="H14" s="31" t="s">
        <v>29</v>
      </c>
      <c r="I14" s="17">
        <f>C14+D14+E14+F14+G14</f>
        <v>454</v>
      </c>
    </row>
    <row r="15" spans="1:9" ht="15.75" x14ac:dyDescent="0.25">
      <c r="A15" s="22" t="s">
        <v>47</v>
      </c>
      <c r="B15" s="13" t="s">
        <v>48</v>
      </c>
      <c r="C15" s="112"/>
      <c r="D15" s="32" t="s">
        <v>29</v>
      </c>
      <c r="E15" s="33" t="s">
        <v>29</v>
      </c>
      <c r="F15" s="34" t="s">
        <v>29</v>
      </c>
      <c r="G15" s="31" t="s">
        <v>29</v>
      </c>
      <c r="H15" s="31" t="s">
        <v>29</v>
      </c>
      <c r="I15" s="17">
        <v>0</v>
      </c>
    </row>
    <row r="16" spans="1:9" ht="31.5" x14ac:dyDescent="0.25">
      <c r="A16" s="22" t="s">
        <v>49</v>
      </c>
      <c r="B16" s="13" t="s">
        <v>50</v>
      </c>
      <c r="C16" s="28"/>
      <c r="D16" s="28"/>
      <c r="E16" s="323"/>
      <c r="F16" s="29"/>
      <c r="G16" s="30"/>
      <c r="H16" s="31" t="s">
        <v>29</v>
      </c>
      <c r="I16" s="17">
        <v>0</v>
      </c>
    </row>
    <row r="17" spans="1:9" ht="15.75" x14ac:dyDescent="0.25">
      <c r="A17" s="22" t="s">
        <v>47</v>
      </c>
      <c r="B17" s="13" t="s">
        <v>51</v>
      </c>
      <c r="C17" s="28"/>
      <c r="D17" s="28"/>
      <c r="E17" s="323"/>
      <c r="F17" s="29"/>
      <c r="G17" s="30"/>
      <c r="H17" s="31" t="s">
        <v>29</v>
      </c>
      <c r="I17" s="17">
        <v>0</v>
      </c>
    </row>
    <row r="18" spans="1:9" ht="15.75" x14ac:dyDescent="0.25">
      <c r="A18" s="15" t="s">
        <v>16</v>
      </c>
      <c r="B18" s="6" t="s">
        <v>52</v>
      </c>
      <c r="C18" s="36"/>
      <c r="D18" s="44"/>
      <c r="E18" s="36"/>
      <c r="F18" s="45"/>
      <c r="G18" s="40"/>
      <c r="H18" s="31" t="s">
        <v>29</v>
      </c>
      <c r="I18" s="14"/>
    </row>
    <row r="19" spans="1:9" ht="15.75" x14ac:dyDescent="0.25">
      <c r="A19" s="9" t="s">
        <v>17</v>
      </c>
      <c r="B19" s="10" t="s">
        <v>53</v>
      </c>
      <c r="C19" s="126"/>
      <c r="D19" s="46"/>
      <c r="E19" s="114"/>
      <c r="F19" s="47"/>
      <c r="G19" s="48"/>
      <c r="H19" s="31" t="s">
        <v>29</v>
      </c>
      <c r="I19" s="16">
        <f>+C19</f>
        <v>0</v>
      </c>
    </row>
    <row r="20" spans="1:9" ht="15.75" x14ac:dyDescent="0.25">
      <c r="A20" s="9" t="s">
        <v>18</v>
      </c>
      <c r="B20" s="10" t="s">
        <v>54</v>
      </c>
      <c r="C20" s="126"/>
      <c r="D20" s="46"/>
      <c r="E20" s="114"/>
      <c r="F20" s="47"/>
      <c r="G20" s="48"/>
      <c r="H20" s="31" t="s">
        <v>29</v>
      </c>
      <c r="I20" s="16">
        <f>+C20</f>
        <v>0</v>
      </c>
    </row>
    <row r="21" spans="1:9" ht="15.75" x14ac:dyDescent="0.25">
      <c r="A21" s="15" t="s">
        <v>19</v>
      </c>
      <c r="B21" s="6" t="s">
        <v>55</v>
      </c>
      <c r="C21" s="24"/>
      <c r="D21" s="45"/>
      <c r="E21" s="45"/>
      <c r="F21" s="45"/>
      <c r="G21" s="40"/>
      <c r="H21" s="31" t="s">
        <v>29</v>
      </c>
      <c r="I21" s="14">
        <v>0</v>
      </c>
    </row>
    <row r="22" spans="1:9" ht="15.75" x14ac:dyDescent="0.25">
      <c r="A22" s="15" t="s">
        <v>56</v>
      </c>
      <c r="B22" s="23" t="s">
        <v>57</v>
      </c>
      <c r="C22" s="24">
        <v>47</v>
      </c>
      <c r="D22" s="34" t="s">
        <v>29</v>
      </c>
      <c r="E22" s="34" t="s">
        <v>29</v>
      </c>
      <c r="F22" s="34" t="s">
        <v>29</v>
      </c>
      <c r="G22" s="40"/>
      <c r="H22" s="31" t="s">
        <v>29</v>
      </c>
      <c r="I22" s="14">
        <f>+C22</f>
        <v>47</v>
      </c>
    </row>
    <row r="24" spans="1:9" ht="15.75" x14ac:dyDescent="0.25">
      <c r="B24" s="331" t="s">
        <v>494</v>
      </c>
    </row>
  </sheetData>
  <mergeCells count="6">
    <mergeCell ref="I5:I6"/>
    <mergeCell ref="B2:G2"/>
    <mergeCell ref="A5:A6"/>
    <mergeCell ref="B5:B6"/>
    <mergeCell ref="C5:F5"/>
    <mergeCell ref="G5:H5"/>
  </mergeCells>
  <pageMargins left="0" right="0" top="0.39370078740157483" bottom="0" header="0.31496062992125984" footer="0.31496062992125984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view="pageBreakPreview" topLeftCell="B1" zoomScale="86" zoomScaleNormal="85" zoomScaleSheetLayoutView="86" workbookViewId="0">
      <selection activeCell="O5" sqref="O5:T5"/>
    </sheetView>
  </sheetViews>
  <sheetFormatPr defaultRowHeight="15" x14ac:dyDescent="0.25"/>
  <cols>
    <col min="1" max="1" width="5" customWidth="1"/>
    <col min="2" max="2" width="39.42578125" customWidth="1"/>
    <col min="3" max="4" width="11.140625" customWidth="1"/>
    <col min="5" max="5" width="12.28515625" customWidth="1"/>
    <col min="6" max="6" width="11.28515625" customWidth="1"/>
    <col min="7" max="7" width="13.85546875" customWidth="1"/>
    <col min="8" max="8" width="12.85546875" customWidth="1"/>
    <col min="9" max="14" width="12.5703125" customWidth="1"/>
    <col min="15" max="20" width="12.7109375" customWidth="1"/>
  </cols>
  <sheetData>
    <row r="1" spans="1:20" ht="31.5" customHeight="1" x14ac:dyDescent="0.25"/>
    <row r="2" spans="1:20" ht="46.5" customHeight="1" x14ac:dyDescent="0.25">
      <c r="A2" s="371" t="s">
        <v>519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</row>
    <row r="3" spans="1:20" ht="21" customHeight="1" x14ac:dyDescent="0.25">
      <c r="A3" s="371" t="s">
        <v>30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</row>
    <row r="4" spans="1:20" x14ac:dyDescent="0.25">
      <c r="T4" s="311" t="s">
        <v>487</v>
      </c>
    </row>
    <row r="5" spans="1:20" x14ac:dyDescent="0.25">
      <c r="A5" s="380" t="s">
        <v>58</v>
      </c>
      <c r="B5" s="380" t="s">
        <v>514</v>
      </c>
      <c r="C5" s="380" t="s">
        <v>406</v>
      </c>
      <c r="D5" s="380"/>
      <c r="E5" s="380"/>
      <c r="F5" s="380"/>
      <c r="G5" s="380"/>
      <c r="H5" s="380"/>
      <c r="I5" s="380" t="s">
        <v>407</v>
      </c>
      <c r="J5" s="380"/>
      <c r="K5" s="380"/>
      <c r="L5" s="380"/>
      <c r="M5" s="380"/>
      <c r="N5" s="380"/>
      <c r="O5" s="380" t="s">
        <v>536</v>
      </c>
      <c r="P5" s="380"/>
      <c r="Q5" s="380"/>
      <c r="R5" s="380"/>
      <c r="S5" s="380"/>
      <c r="T5" s="380"/>
    </row>
    <row r="6" spans="1:20" ht="58.5" customHeight="1" x14ac:dyDescent="0.25">
      <c r="A6" s="380"/>
      <c r="B6" s="380"/>
      <c r="C6" s="380" t="s">
        <v>408</v>
      </c>
      <c r="D6" s="380"/>
      <c r="E6" s="380" t="s">
        <v>409</v>
      </c>
      <c r="F6" s="380"/>
      <c r="G6" s="380" t="s">
        <v>410</v>
      </c>
      <c r="H6" s="380"/>
      <c r="I6" s="380" t="s">
        <v>408</v>
      </c>
      <c r="J6" s="380"/>
      <c r="K6" s="380" t="s">
        <v>409</v>
      </c>
      <c r="L6" s="380"/>
      <c r="M6" s="380" t="s">
        <v>410</v>
      </c>
      <c r="N6" s="380"/>
      <c r="O6" s="380" t="s">
        <v>408</v>
      </c>
      <c r="P6" s="380"/>
      <c r="Q6" s="380" t="s">
        <v>409</v>
      </c>
      <c r="R6" s="380"/>
      <c r="S6" s="380" t="s">
        <v>410</v>
      </c>
      <c r="T6" s="380"/>
    </row>
    <row r="7" spans="1:20" ht="25.5" x14ac:dyDescent="0.25">
      <c r="A7" s="380"/>
      <c r="B7" s="380"/>
      <c r="C7" s="265" t="s">
        <v>411</v>
      </c>
      <c r="D7" s="265" t="s">
        <v>412</v>
      </c>
      <c r="E7" s="265" t="s">
        <v>411</v>
      </c>
      <c r="F7" s="265" t="s">
        <v>412</v>
      </c>
      <c r="G7" s="265" t="s">
        <v>411</v>
      </c>
      <c r="H7" s="265" t="s">
        <v>412</v>
      </c>
      <c r="I7" s="265" t="s">
        <v>411</v>
      </c>
      <c r="J7" s="265" t="s">
        <v>412</v>
      </c>
      <c r="K7" s="265" t="s">
        <v>411</v>
      </c>
      <c r="L7" s="265" t="s">
        <v>412</v>
      </c>
      <c r="M7" s="265" t="s">
        <v>411</v>
      </c>
      <c r="N7" s="265" t="s">
        <v>412</v>
      </c>
      <c r="O7" s="265" t="s">
        <v>411</v>
      </c>
      <c r="P7" s="265" t="s">
        <v>412</v>
      </c>
      <c r="Q7" s="265" t="s">
        <v>411</v>
      </c>
      <c r="R7" s="265" t="s">
        <v>412</v>
      </c>
      <c r="S7" s="265" t="s">
        <v>411</v>
      </c>
      <c r="T7" s="265" t="s">
        <v>412</v>
      </c>
    </row>
    <row r="8" spans="1:20" ht="31.5" x14ac:dyDescent="0.25">
      <c r="A8" s="266">
        <v>1</v>
      </c>
      <c r="B8" s="117" t="s">
        <v>413</v>
      </c>
      <c r="C8" s="117">
        <v>2.4</v>
      </c>
      <c r="D8" s="117">
        <v>2.4</v>
      </c>
      <c r="E8" s="117">
        <v>0</v>
      </c>
      <c r="F8" s="117">
        <v>0</v>
      </c>
      <c r="G8" s="117">
        <v>0</v>
      </c>
      <c r="H8" s="117">
        <v>0</v>
      </c>
      <c r="I8" s="120">
        <v>2.4</v>
      </c>
      <c r="J8" s="120">
        <v>2.4</v>
      </c>
      <c r="K8" s="120">
        <v>0</v>
      </c>
      <c r="L8" s="120">
        <v>0</v>
      </c>
      <c r="M8" s="120">
        <v>3.9780000000000002</v>
      </c>
      <c r="N8" s="120">
        <v>3.9775999999999998</v>
      </c>
      <c r="O8" s="115">
        <v>5.0019999999999998</v>
      </c>
      <c r="P8" s="312">
        <v>5</v>
      </c>
      <c r="Q8" s="120">
        <v>26.762</v>
      </c>
      <c r="R8" s="120">
        <v>26.761089999999999</v>
      </c>
      <c r="S8" s="120">
        <v>58.99</v>
      </c>
      <c r="T8" s="120">
        <v>58.99</v>
      </c>
    </row>
    <row r="9" spans="1:20" x14ac:dyDescent="0.25">
      <c r="A9" s="57"/>
      <c r="B9" s="63" t="s">
        <v>414</v>
      </c>
      <c r="C9" s="267">
        <f t="shared" ref="C9:T9" si="0">SUM(C8:C8)</f>
        <v>2.4</v>
      </c>
      <c r="D9" s="267">
        <f t="shared" si="0"/>
        <v>2.4</v>
      </c>
      <c r="E9" s="267">
        <f t="shared" si="0"/>
        <v>0</v>
      </c>
      <c r="F9" s="267">
        <f t="shared" si="0"/>
        <v>0</v>
      </c>
      <c r="G9" s="267">
        <f t="shared" si="0"/>
        <v>0</v>
      </c>
      <c r="H9" s="267">
        <f t="shared" si="0"/>
        <v>0</v>
      </c>
      <c r="I9" s="267">
        <f t="shared" si="0"/>
        <v>2.4</v>
      </c>
      <c r="J9" s="267">
        <f t="shared" si="0"/>
        <v>2.4</v>
      </c>
      <c r="K9" s="267">
        <f t="shared" si="0"/>
        <v>0</v>
      </c>
      <c r="L9" s="267">
        <f t="shared" si="0"/>
        <v>0</v>
      </c>
      <c r="M9" s="267">
        <f t="shared" si="0"/>
        <v>3.9780000000000002</v>
      </c>
      <c r="N9" s="267">
        <f t="shared" si="0"/>
        <v>3.9775999999999998</v>
      </c>
      <c r="O9" s="267">
        <f t="shared" si="0"/>
        <v>5.0019999999999998</v>
      </c>
      <c r="P9" s="267">
        <f t="shared" si="0"/>
        <v>5</v>
      </c>
      <c r="Q9" s="267">
        <f t="shared" si="0"/>
        <v>26.762</v>
      </c>
      <c r="R9" s="267">
        <f t="shared" si="0"/>
        <v>26.761089999999999</v>
      </c>
      <c r="S9" s="267">
        <f t="shared" si="0"/>
        <v>58.99</v>
      </c>
      <c r="T9" s="267">
        <f t="shared" si="0"/>
        <v>58.99</v>
      </c>
    </row>
    <row r="14" spans="1:20" ht="18.75" x14ac:dyDescent="0.25">
      <c r="A14" s="381" t="s">
        <v>494</v>
      </c>
      <c r="B14" s="381"/>
      <c r="C14" s="381"/>
      <c r="D14" s="381"/>
      <c r="E14" s="381"/>
      <c r="F14" s="381"/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81"/>
      <c r="R14" s="381"/>
      <c r="S14" s="381"/>
      <c r="T14" s="381"/>
    </row>
  </sheetData>
  <mergeCells count="17">
    <mergeCell ref="A14:T14"/>
    <mergeCell ref="A5:A7"/>
    <mergeCell ref="B5:B7"/>
    <mergeCell ref="C5:H5"/>
    <mergeCell ref="I5:N5"/>
    <mergeCell ref="A2:T2"/>
    <mergeCell ref="A3:T3"/>
    <mergeCell ref="O5:T5"/>
    <mergeCell ref="C6:D6"/>
    <mergeCell ref="E6:F6"/>
    <mergeCell ref="G6:H6"/>
    <mergeCell ref="I6:J6"/>
    <mergeCell ref="K6:L6"/>
    <mergeCell ref="M6:N6"/>
    <mergeCell ref="O6:P6"/>
    <mergeCell ref="Q6:R6"/>
    <mergeCell ref="S6:T6"/>
  </mergeCells>
  <pageMargins left="0" right="0" top="0.39370078740157483" bottom="0" header="0.31496062992125984" footer="0.31496062992125984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view="pageBreakPreview" zoomScale="87" zoomScaleNormal="90" zoomScaleSheetLayoutView="87" workbookViewId="0">
      <selection activeCell="E18" sqref="E18"/>
    </sheetView>
  </sheetViews>
  <sheetFormatPr defaultColWidth="9.140625" defaultRowHeight="15" x14ac:dyDescent="0.25"/>
  <cols>
    <col min="1" max="1" width="8.28515625" style="69" customWidth="1"/>
    <col min="2" max="2" width="36.7109375" style="69" customWidth="1"/>
    <col min="3" max="3" width="24.85546875" style="69" customWidth="1"/>
    <col min="4" max="4" width="32.42578125" style="69" customWidth="1"/>
    <col min="5" max="6" width="32.5703125" style="69" customWidth="1"/>
    <col min="7" max="16384" width="9.140625" style="69"/>
  </cols>
  <sheetData>
    <row r="2" spans="1:6" ht="49.5" customHeight="1" x14ac:dyDescent="0.25">
      <c r="A2" s="371" t="s">
        <v>520</v>
      </c>
      <c r="B2" s="371"/>
      <c r="C2" s="371"/>
      <c r="D2" s="371"/>
      <c r="E2" s="371"/>
      <c r="F2" s="371"/>
    </row>
    <row r="3" spans="1:6" x14ac:dyDescent="0.25">
      <c r="C3" s="81"/>
      <c r="D3" s="81"/>
    </row>
    <row r="4" spans="1:6" x14ac:dyDescent="0.25">
      <c r="F4" s="314" t="s">
        <v>61</v>
      </c>
    </row>
    <row r="5" spans="1:6" x14ac:dyDescent="0.25">
      <c r="A5" s="382" t="s">
        <v>24</v>
      </c>
      <c r="B5" s="383"/>
      <c r="C5" s="383" t="s">
        <v>62</v>
      </c>
      <c r="D5" s="383" t="s">
        <v>63</v>
      </c>
      <c r="E5" s="383" t="s">
        <v>64</v>
      </c>
      <c r="F5" s="385" t="s">
        <v>0</v>
      </c>
    </row>
    <row r="6" spans="1:6" x14ac:dyDescent="0.25">
      <c r="A6" s="382"/>
      <c r="B6" s="383"/>
      <c r="C6" s="383"/>
      <c r="D6" s="383"/>
      <c r="E6" s="384"/>
      <c r="F6" s="386"/>
    </row>
    <row r="7" spans="1:6" x14ac:dyDescent="0.25">
      <c r="A7" s="72" t="s">
        <v>25</v>
      </c>
      <c r="B7" s="73" t="s">
        <v>1</v>
      </c>
      <c r="C7" s="73"/>
      <c r="D7" s="73"/>
      <c r="E7" s="73"/>
      <c r="F7" s="73"/>
    </row>
    <row r="8" spans="1:6" ht="15.75" x14ac:dyDescent="0.25">
      <c r="A8" s="118">
        <v>1</v>
      </c>
      <c r="B8" s="74" t="s">
        <v>65</v>
      </c>
      <c r="C8" s="126">
        <v>11</v>
      </c>
      <c r="D8" s="126">
        <v>13</v>
      </c>
      <c r="E8" s="126">
        <v>107</v>
      </c>
      <c r="F8" s="67">
        <f>C8+D8+E8</f>
        <v>131</v>
      </c>
    </row>
    <row r="9" spans="1:6" ht="15.75" x14ac:dyDescent="0.25">
      <c r="A9" s="118">
        <v>2</v>
      </c>
      <c r="B9" s="75" t="s">
        <v>66</v>
      </c>
      <c r="C9" s="115">
        <v>259</v>
      </c>
      <c r="D9" s="115">
        <v>230</v>
      </c>
      <c r="E9" s="115">
        <v>1234</v>
      </c>
      <c r="F9" s="67">
        <f t="shared" ref="F9:F20" si="0">C9+D9+E9</f>
        <v>1723</v>
      </c>
    </row>
    <row r="10" spans="1:6" ht="15.75" x14ac:dyDescent="0.25">
      <c r="A10" s="70">
        <v>3</v>
      </c>
      <c r="B10" s="75" t="s">
        <v>67</v>
      </c>
      <c r="C10" s="115">
        <v>8</v>
      </c>
      <c r="D10" s="115">
        <v>7</v>
      </c>
      <c r="E10" s="115">
        <v>10</v>
      </c>
      <c r="F10" s="67">
        <f t="shared" si="0"/>
        <v>25</v>
      </c>
    </row>
    <row r="11" spans="1:6" ht="28.5" x14ac:dyDescent="0.25">
      <c r="A11" s="64" t="s">
        <v>19</v>
      </c>
      <c r="B11" s="65" t="s">
        <v>68</v>
      </c>
      <c r="C11" s="66">
        <f>C16</f>
        <v>33</v>
      </c>
      <c r="D11" s="66">
        <f>D12+D13+D14+D15+D16</f>
        <v>39</v>
      </c>
      <c r="E11" s="66">
        <f>E12+E13+E14+E15+E16</f>
        <v>328</v>
      </c>
      <c r="F11" s="66">
        <f>F12+F13+F14+F15+F16</f>
        <v>400</v>
      </c>
    </row>
    <row r="12" spans="1:6" ht="15.75" x14ac:dyDescent="0.25">
      <c r="A12" s="77" t="s">
        <v>20</v>
      </c>
      <c r="B12" s="78" t="s">
        <v>69</v>
      </c>
      <c r="C12" s="115"/>
      <c r="D12" s="115"/>
      <c r="E12" s="115">
        <v>3</v>
      </c>
      <c r="F12" s="67">
        <f t="shared" si="0"/>
        <v>3</v>
      </c>
    </row>
    <row r="13" spans="1:6" ht="15.75" x14ac:dyDescent="0.25">
      <c r="A13" s="79" t="s">
        <v>21</v>
      </c>
      <c r="B13" s="80" t="s">
        <v>70</v>
      </c>
      <c r="C13" s="120"/>
      <c r="D13" s="120"/>
      <c r="E13" s="120"/>
      <c r="F13" s="67">
        <f t="shared" si="0"/>
        <v>0</v>
      </c>
    </row>
    <row r="14" spans="1:6" ht="15.75" x14ac:dyDescent="0.25">
      <c r="A14" s="79" t="s">
        <v>22</v>
      </c>
      <c r="B14" s="80" t="s">
        <v>71</v>
      </c>
      <c r="C14" s="120"/>
      <c r="D14" s="120"/>
      <c r="E14" s="120">
        <v>4</v>
      </c>
      <c r="F14" s="67">
        <f t="shared" si="0"/>
        <v>4</v>
      </c>
    </row>
    <row r="15" spans="1:6" ht="15.75" x14ac:dyDescent="0.25">
      <c r="A15" s="79" t="s">
        <v>23</v>
      </c>
      <c r="B15" s="80" t="s">
        <v>72</v>
      </c>
      <c r="C15" s="120"/>
      <c r="D15" s="120"/>
      <c r="E15" s="120"/>
      <c r="F15" s="67">
        <f t="shared" si="0"/>
        <v>0</v>
      </c>
    </row>
    <row r="16" spans="1:6" ht="15.75" x14ac:dyDescent="0.25">
      <c r="A16" s="79" t="s">
        <v>73</v>
      </c>
      <c r="B16" s="80" t="s">
        <v>74</v>
      </c>
      <c r="C16" s="66">
        <f>C17+C18+C19+C20</f>
        <v>33</v>
      </c>
      <c r="D16" s="66">
        <f>D17+D18+D19+D20</f>
        <v>39</v>
      </c>
      <c r="E16" s="66">
        <f>E17+E18+E19+E20</f>
        <v>321</v>
      </c>
      <c r="F16" s="67">
        <f t="shared" si="0"/>
        <v>393</v>
      </c>
    </row>
    <row r="17" spans="1:6" ht="15.75" x14ac:dyDescent="0.25">
      <c r="A17" s="79" t="s">
        <v>75</v>
      </c>
      <c r="B17" s="80" t="s">
        <v>76</v>
      </c>
      <c r="C17" s="84">
        <v>11</v>
      </c>
      <c r="D17" s="84">
        <v>13</v>
      </c>
      <c r="E17" s="84">
        <v>107</v>
      </c>
      <c r="F17" s="67">
        <f t="shared" si="0"/>
        <v>131</v>
      </c>
    </row>
    <row r="18" spans="1:6" ht="15.75" x14ac:dyDescent="0.25">
      <c r="A18" s="79" t="s">
        <v>77</v>
      </c>
      <c r="B18" s="80" t="s">
        <v>78</v>
      </c>
      <c r="C18" s="84">
        <v>0</v>
      </c>
      <c r="D18" s="84">
        <v>0</v>
      </c>
      <c r="E18" s="84">
        <v>0</v>
      </c>
      <c r="F18" s="67">
        <f t="shared" si="0"/>
        <v>0</v>
      </c>
    </row>
    <row r="19" spans="1:6" ht="15.75" x14ac:dyDescent="0.25">
      <c r="A19" s="79" t="s">
        <v>79</v>
      </c>
      <c r="B19" s="80" t="s">
        <v>80</v>
      </c>
      <c r="C19" s="85">
        <v>11</v>
      </c>
      <c r="D19" s="84">
        <v>13</v>
      </c>
      <c r="E19" s="84">
        <v>107</v>
      </c>
      <c r="F19" s="67">
        <f t="shared" si="0"/>
        <v>131</v>
      </c>
    </row>
    <row r="20" spans="1:6" ht="15.75" x14ac:dyDescent="0.25">
      <c r="A20" s="79" t="s">
        <v>81</v>
      </c>
      <c r="B20" s="80" t="s">
        <v>82</v>
      </c>
      <c r="C20" s="84">
        <v>11</v>
      </c>
      <c r="D20" s="84">
        <v>13</v>
      </c>
      <c r="E20" s="84">
        <v>107</v>
      </c>
      <c r="F20" s="67">
        <f t="shared" si="0"/>
        <v>131</v>
      </c>
    </row>
    <row r="23" spans="1:6" x14ac:dyDescent="0.25">
      <c r="B23" s="61" t="s">
        <v>499</v>
      </c>
    </row>
  </sheetData>
  <mergeCells count="7">
    <mergeCell ref="A2:F2"/>
    <mergeCell ref="A5:A6"/>
    <mergeCell ref="B5:B6"/>
    <mergeCell ref="C5:C6"/>
    <mergeCell ref="D5:D6"/>
    <mergeCell ref="E5:E6"/>
    <mergeCell ref="F5:F6"/>
  </mergeCells>
  <pageMargins left="0" right="0" top="0.39370078740157483" bottom="0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2"/>
  <sheetViews>
    <sheetView view="pageBreakPreview" zoomScale="47" zoomScaleNormal="55" zoomScaleSheetLayoutView="47" workbookViewId="0">
      <selection activeCell="K23" sqref="K23"/>
    </sheetView>
  </sheetViews>
  <sheetFormatPr defaultRowHeight="15" x14ac:dyDescent="0.25"/>
  <cols>
    <col min="1" max="1" width="7" customWidth="1"/>
    <col min="2" max="2" width="33.140625" customWidth="1"/>
    <col min="3" max="3" width="19.140625" customWidth="1"/>
    <col min="4" max="5" width="13.5703125" customWidth="1"/>
    <col min="6" max="6" width="12.42578125" customWidth="1"/>
    <col min="7" max="7" width="19.28515625" customWidth="1"/>
    <col min="8" max="8" width="16.28515625" customWidth="1"/>
    <col min="10" max="10" width="10.85546875" customWidth="1"/>
    <col min="11" max="15" width="10.28515625" customWidth="1"/>
    <col min="16" max="16" width="13.7109375" customWidth="1"/>
    <col min="17" max="17" width="10.28515625" customWidth="1"/>
    <col min="18" max="18" width="13" customWidth="1"/>
    <col min="19" max="19" width="15" customWidth="1"/>
    <col min="20" max="20" width="13.28515625" customWidth="1"/>
    <col min="21" max="21" width="13.85546875" customWidth="1"/>
    <col min="22" max="22" width="12.28515625" customWidth="1"/>
    <col min="23" max="23" width="13.28515625" customWidth="1"/>
    <col min="24" max="24" width="13.140625" customWidth="1"/>
    <col min="26" max="26" width="11.5703125" customWidth="1"/>
  </cols>
  <sheetData>
    <row r="2" spans="1:26" ht="28.5" customHeight="1" x14ac:dyDescent="0.25">
      <c r="A2" s="367" t="s">
        <v>521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</row>
    <row r="3" spans="1:26" ht="18.75" x14ac:dyDescent="0.25">
      <c r="A3" s="367" t="s">
        <v>30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</row>
    <row r="4" spans="1:26" ht="18.75" x14ac:dyDescent="0.3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393" t="s">
        <v>415</v>
      </c>
      <c r="Y4" s="393"/>
      <c r="Z4" s="393"/>
    </row>
    <row r="5" spans="1:26" ht="18.75" x14ac:dyDescent="0.25">
      <c r="A5" s="390" t="s">
        <v>24</v>
      </c>
      <c r="B5" s="390" t="s">
        <v>416</v>
      </c>
      <c r="C5" s="390" t="s">
        <v>417</v>
      </c>
      <c r="D5" s="390" t="s">
        <v>418</v>
      </c>
      <c r="E5" s="390" t="s">
        <v>419</v>
      </c>
      <c r="F5" s="394" t="s">
        <v>12</v>
      </c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</row>
    <row r="6" spans="1:26" ht="18.75" x14ac:dyDescent="0.3">
      <c r="A6" s="390"/>
      <c r="B6" s="390"/>
      <c r="C6" s="390"/>
      <c r="D6" s="390"/>
      <c r="E6" s="390"/>
      <c r="F6" s="390" t="s">
        <v>420</v>
      </c>
      <c r="G6" s="390"/>
      <c r="H6" s="390"/>
      <c r="I6" s="390" t="s">
        <v>421</v>
      </c>
      <c r="J6" s="390"/>
      <c r="K6" s="390"/>
      <c r="L6" s="390"/>
      <c r="M6" s="390"/>
      <c r="N6" s="390"/>
      <c r="O6" s="390"/>
      <c r="P6" s="390"/>
      <c r="Q6" s="390" t="s">
        <v>422</v>
      </c>
      <c r="R6" s="390"/>
      <c r="S6" s="390"/>
      <c r="T6" s="390"/>
      <c r="U6" s="390"/>
      <c r="V6" s="390"/>
      <c r="W6" s="395" t="s">
        <v>423</v>
      </c>
      <c r="X6" s="395"/>
      <c r="Y6" s="395"/>
      <c r="Z6" s="395"/>
    </row>
    <row r="7" spans="1:26" ht="18.75" x14ac:dyDescent="0.25">
      <c r="A7" s="390"/>
      <c r="B7" s="390"/>
      <c r="C7" s="390"/>
      <c r="D7" s="390"/>
      <c r="E7" s="390"/>
      <c r="F7" s="389" t="s">
        <v>265</v>
      </c>
      <c r="G7" s="389" t="s">
        <v>266</v>
      </c>
      <c r="H7" s="390" t="s">
        <v>0</v>
      </c>
      <c r="I7" s="390" t="s">
        <v>424</v>
      </c>
      <c r="J7" s="390"/>
      <c r="K7" s="390" t="s">
        <v>425</v>
      </c>
      <c r="L7" s="390"/>
      <c r="M7" s="390" t="s">
        <v>426</v>
      </c>
      <c r="N7" s="390"/>
      <c r="O7" s="390"/>
      <c r="P7" s="390" t="s">
        <v>0</v>
      </c>
      <c r="Q7" s="389" t="s">
        <v>427</v>
      </c>
      <c r="R7" s="389" t="s">
        <v>428</v>
      </c>
      <c r="S7" s="389" t="s">
        <v>429</v>
      </c>
      <c r="T7" s="389" t="s">
        <v>430</v>
      </c>
      <c r="U7" s="390" t="s">
        <v>431</v>
      </c>
      <c r="V7" s="269" t="s">
        <v>12</v>
      </c>
      <c r="W7" s="391" t="s">
        <v>432</v>
      </c>
      <c r="X7" s="392" t="s">
        <v>433</v>
      </c>
      <c r="Y7" s="391" t="s">
        <v>434</v>
      </c>
      <c r="Z7" s="396" t="s">
        <v>0</v>
      </c>
    </row>
    <row r="8" spans="1:26" ht="51.75" x14ac:dyDescent="0.25">
      <c r="A8" s="390"/>
      <c r="B8" s="390"/>
      <c r="C8" s="390"/>
      <c r="D8" s="390"/>
      <c r="E8" s="390"/>
      <c r="F8" s="389"/>
      <c r="G8" s="389"/>
      <c r="H8" s="390"/>
      <c r="I8" s="270" t="s">
        <v>435</v>
      </c>
      <c r="J8" s="270" t="s">
        <v>436</v>
      </c>
      <c r="K8" s="270" t="s">
        <v>435</v>
      </c>
      <c r="L8" s="270" t="s">
        <v>436</v>
      </c>
      <c r="M8" s="270" t="s">
        <v>435</v>
      </c>
      <c r="N8" s="270" t="s">
        <v>436</v>
      </c>
      <c r="O8" s="270" t="s">
        <v>437</v>
      </c>
      <c r="P8" s="390"/>
      <c r="Q8" s="389"/>
      <c r="R8" s="389"/>
      <c r="S8" s="389"/>
      <c r="T8" s="389"/>
      <c r="U8" s="390"/>
      <c r="V8" s="271" t="s">
        <v>438</v>
      </c>
      <c r="W8" s="391"/>
      <c r="X8" s="392"/>
      <c r="Y8" s="391"/>
      <c r="Z8" s="397"/>
    </row>
    <row r="9" spans="1:26" ht="19.5" x14ac:dyDescent="0.35">
      <c r="A9" s="272" t="s">
        <v>25</v>
      </c>
      <c r="B9" s="272" t="s">
        <v>1</v>
      </c>
      <c r="C9" s="280" t="s">
        <v>2</v>
      </c>
      <c r="D9" s="280" t="s">
        <v>3</v>
      </c>
      <c r="E9" s="280" t="s">
        <v>4</v>
      </c>
      <c r="F9" s="280" t="s">
        <v>5</v>
      </c>
      <c r="G9" s="280" t="s">
        <v>6</v>
      </c>
      <c r="H9" s="280" t="s">
        <v>7</v>
      </c>
      <c r="I9" s="280" t="s">
        <v>8</v>
      </c>
      <c r="J9" s="280" t="s">
        <v>9</v>
      </c>
      <c r="K9" s="280" t="s">
        <v>10</v>
      </c>
      <c r="L9" s="280" t="s">
        <v>133</v>
      </c>
      <c r="M9" s="280" t="s">
        <v>185</v>
      </c>
      <c r="N9" s="280" t="s">
        <v>186</v>
      </c>
      <c r="O9" s="280" t="s">
        <v>187</v>
      </c>
      <c r="P9" s="280" t="s">
        <v>282</v>
      </c>
      <c r="Q9" s="280" t="s">
        <v>283</v>
      </c>
      <c r="R9" s="280" t="s">
        <v>284</v>
      </c>
      <c r="S9" s="280" t="s">
        <v>285</v>
      </c>
      <c r="T9" s="280" t="s">
        <v>286</v>
      </c>
      <c r="U9" s="281" t="s">
        <v>287</v>
      </c>
      <c r="V9" s="281" t="s">
        <v>288</v>
      </c>
      <c r="W9" s="281" t="s">
        <v>289</v>
      </c>
      <c r="X9" s="281" t="s">
        <v>439</v>
      </c>
      <c r="Y9" s="281" t="s">
        <v>440</v>
      </c>
      <c r="Z9" s="281" t="s">
        <v>441</v>
      </c>
    </row>
    <row r="10" spans="1:26" ht="18.75" x14ac:dyDescent="0.25">
      <c r="A10" s="273">
        <v>1</v>
      </c>
      <c r="B10" s="282" t="s">
        <v>442</v>
      </c>
      <c r="C10" s="273">
        <f>C12+C14+C16</f>
        <v>2.5</v>
      </c>
      <c r="D10" s="273">
        <f t="shared" ref="D10:Z10" si="0">D12+D14+D16</f>
        <v>3</v>
      </c>
      <c r="E10" s="273">
        <f t="shared" si="0"/>
        <v>0</v>
      </c>
      <c r="F10" s="273">
        <f t="shared" si="0"/>
        <v>0</v>
      </c>
      <c r="G10" s="273">
        <f t="shared" si="0"/>
        <v>2.5</v>
      </c>
      <c r="H10" s="273">
        <f t="shared" si="0"/>
        <v>2.5</v>
      </c>
      <c r="I10" s="273">
        <f t="shared" si="0"/>
        <v>0</v>
      </c>
      <c r="J10" s="273">
        <f t="shared" si="0"/>
        <v>1.5</v>
      </c>
      <c r="K10" s="273">
        <f t="shared" si="0"/>
        <v>0</v>
      </c>
      <c r="L10" s="273">
        <f t="shared" si="0"/>
        <v>0</v>
      </c>
      <c r="M10" s="273">
        <f t="shared" si="0"/>
        <v>0</v>
      </c>
      <c r="N10" s="273">
        <f t="shared" si="0"/>
        <v>1</v>
      </c>
      <c r="O10" s="273">
        <f t="shared" si="0"/>
        <v>0</v>
      </c>
      <c r="P10" s="273">
        <f t="shared" si="0"/>
        <v>2.5</v>
      </c>
      <c r="Q10" s="273">
        <f t="shared" si="0"/>
        <v>0</v>
      </c>
      <c r="R10" s="273">
        <f t="shared" si="0"/>
        <v>1.5</v>
      </c>
      <c r="S10" s="273">
        <f t="shared" si="0"/>
        <v>1</v>
      </c>
      <c r="T10" s="273">
        <f t="shared" si="0"/>
        <v>0</v>
      </c>
      <c r="U10" s="273">
        <f t="shared" si="0"/>
        <v>2.5</v>
      </c>
      <c r="V10" s="273">
        <f t="shared" si="0"/>
        <v>0</v>
      </c>
      <c r="W10" s="273">
        <f t="shared" si="0"/>
        <v>0</v>
      </c>
      <c r="X10" s="273">
        <f t="shared" si="0"/>
        <v>0</v>
      </c>
      <c r="Y10" s="273">
        <f t="shared" si="0"/>
        <v>1</v>
      </c>
      <c r="Z10" s="273">
        <f t="shared" si="0"/>
        <v>1</v>
      </c>
    </row>
    <row r="11" spans="1:26" ht="18.75" x14ac:dyDescent="0.25">
      <c r="A11" s="274"/>
      <c r="B11" s="283" t="s">
        <v>12</v>
      </c>
      <c r="C11" s="191"/>
      <c r="D11" s="191"/>
      <c r="E11" s="191"/>
      <c r="F11" s="191"/>
      <c r="G11" s="191"/>
      <c r="H11" s="194"/>
      <c r="I11" s="191"/>
      <c r="J11" s="191"/>
      <c r="K11" s="191"/>
      <c r="L11" s="191"/>
      <c r="M11" s="278"/>
      <c r="N11" s="191"/>
      <c r="O11" s="191"/>
      <c r="P11" s="194"/>
      <c r="Q11" s="191"/>
      <c r="R11" s="191"/>
      <c r="S11" s="191"/>
      <c r="T11" s="191"/>
      <c r="U11" s="194"/>
      <c r="V11" s="284"/>
      <c r="W11" s="284"/>
      <c r="X11" s="285"/>
      <c r="Y11" s="285"/>
      <c r="Z11" s="286"/>
    </row>
    <row r="12" spans="1:26" ht="18.75" x14ac:dyDescent="0.25">
      <c r="A12" s="275" t="s">
        <v>443</v>
      </c>
      <c r="B12" s="287" t="s">
        <v>444</v>
      </c>
      <c r="C12" s="340">
        <v>1</v>
      </c>
      <c r="D12" s="340">
        <v>1</v>
      </c>
      <c r="E12" s="340"/>
      <c r="F12" s="340"/>
      <c r="G12" s="340">
        <v>1</v>
      </c>
      <c r="H12" s="213">
        <v>1</v>
      </c>
      <c r="I12" s="340"/>
      <c r="J12" s="340">
        <v>1</v>
      </c>
      <c r="K12" s="340"/>
      <c r="L12" s="340"/>
      <c r="M12" s="275"/>
      <c r="N12" s="340"/>
      <c r="O12" s="340"/>
      <c r="P12" s="213">
        <f>J12+L12+N12</f>
        <v>1</v>
      </c>
      <c r="Q12" s="340"/>
      <c r="R12" s="340"/>
      <c r="S12" s="340">
        <v>1</v>
      </c>
      <c r="T12" s="340"/>
      <c r="U12" s="213">
        <f>T12+S12+R12+Q12</f>
        <v>1</v>
      </c>
      <c r="V12" s="192"/>
      <c r="W12" s="192"/>
      <c r="X12" s="340"/>
      <c r="Y12" s="196">
        <v>1</v>
      </c>
      <c r="Z12" s="288">
        <f>W12+X12+Y12</f>
        <v>1</v>
      </c>
    </row>
    <row r="13" spans="1:26" ht="18.75" x14ac:dyDescent="0.25">
      <c r="A13" s="275" t="s">
        <v>445</v>
      </c>
      <c r="B13" s="287" t="s">
        <v>446</v>
      </c>
      <c r="C13" s="340"/>
      <c r="D13" s="340"/>
      <c r="E13" s="340"/>
      <c r="F13" s="340"/>
      <c r="G13" s="340"/>
      <c r="H13" s="213"/>
      <c r="I13" s="340"/>
      <c r="J13" s="340"/>
      <c r="K13" s="340"/>
      <c r="L13" s="340"/>
      <c r="M13" s="275"/>
      <c r="N13" s="340"/>
      <c r="O13" s="340"/>
      <c r="P13" s="213"/>
      <c r="Q13" s="340"/>
      <c r="R13" s="340"/>
      <c r="S13" s="340"/>
      <c r="T13" s="340"/>
      <c r="U13" s="213"/>
      <c r="V13" s="192"/>
      <c r="W13" s="192"/>
      <c r="X13" s="190"/>
      <c r="Y13" s="196"/>
      <c r="Z13" s="288"/>
    </row>
    <row r="14" spans="1:26" ht="18.75" x14ac:dyDescent="0.25">
      <c r="A14" s="275" t="s">
        <v>447</v>
      </c>
      <c r="B14" s="287" t="s">
        <v>448</v>
      </c>
      <c r="C14" s="340">
        <v>1</v>
      </c>
      <c r="D14" s="340">
        <v>1</v>
      </c>
      <c r="E14" s="340"/>
      <c r="F14" s="340"/>
      <c r="G14" s="340">
        <v>1</v>
      </c>
      <c r="H14" s="213">
        <v>1</v>
      </c>
      <c r="I14" s="340"/>
      <c r="J14" s="340"/>
      <c r="K14" s="340"/>
      <c r="L14" s="340"/>
      <c r="M14" s="275"/>
      <c r="N14" s="340">
        <v>1</v>
      </c>
      <c r="O14" s="340"/>
      <c r="P14" s="213">
        <v>1</v>
      </c>
      <c r="Q14" s="340"/>
      <c r="R14" s="340">
        <v>1</v>
      </c>
      <c r="S14" s="340"/>
      <c r="T14" s="340"/>
      <c r="U14" s="213">
        <f>T14+S14+R14+Q14</f>
        <v>1</v>
      </c>
      <c r="V14" s="192"/>
      <c r="W14" s="192"/>
      <c r="X14" s="190"/>
      <c r="Y14" s="196"/>
      <c r="Z14" s="288"/>
    </row>
    <row r="15" spans="1:26" ht="18.75" x14ac:dyDescent="0.25">
      <c r="A15" s="275" t="s">
        <v>449</v>
      </c>
      <c r="B15" s="287" t="s">
        <v>450</v>
      </c>
      <c r="C15" s="340"/>
      <c r="D15" s="340"/>
      <c r="E15" s="340"/>
      <c r="F15" s="340"/>
      <c r="G15" s="340"/>
      <c r="H15" s="213"/>
      <c r="I15" s="340"/>
      <c r="J15" s="340"/>
      <c r="K15" s="340"/>
      <c r="L15" s="340"/>
      <c r="M15" s="275"/>
      <c r="N15" s="340"/>
      <c r="O15" s="340"/>
      <c r="P15" s="213"/>
      <c r="Q15" s="340"/>
      <c r="R15" s="340"/>
      <c r="S15" s="340"/>
      <c r="T15" s="340"/>
      <c r="U15" s="213"/>
      <c r="V15" s="192"/>
      <c r="W15" s="192"/>
      <c r="X15" s="190"/>
      <c r="Y15" s="196"/>
      <c r="Z15" s="288"/>
    </row>
    <row r="16" spans="1:26" ht="18.75" x14ac:dyDescent="0.25">
      <c r="A16" s="275" t="s">
        <v>451</v>
      </c>
      <c r="B16" s="287" t="s">
        <v>452</v>
      </c>
      <c r="C16" s="340">
        <v>0.5</v>
      </c>
      <c r="D16" s="340">
        <v>1</v>
      </c>
      <c r="E16" s="340"/>
      <c r="F16" s="340"/>
      <c r="G16" s="340">
        <v>0.5</v>
      </c>
      <c r="H16" s="213">
        <v>0.5</v>
      </c>
      <c r="I16" s="340"/>
      <c r="J16" s="340">
        <v>0.5</v>
      </c>
      <c r="K16" s="340"/>
      <c r="L16" s="340"/>
      <c r="M16" s="275"/>
      <c r="N16" s="340"/>
      <c r="O16" s="340"/>
      <c r="P16" s="213">
        <f>N16+L16+J16</f>
        <v>0.5</v>
      </c>
      <c r="Q16" s="340"/>
      <c r="R16" s="340">
        <v>0.5</v>
      </c>
      <c r="S16" s="340"/>
      <c r="T16" s="340"/>
      <c r="U16" s="213">
        <f>T16+S16+R16+Q16</f>
        <v>0.5</v>
      </c>
      <c r="V16" s="192"/>
      <c r="W16" s="192"/>
      <c r="X16" s="190"/>
      <c r="Y16" s="196"/>
      <c r="Z16" s="288"/>
    </row>
    <row r="17" spans="1:26" ht="37.5" x14ac:dyDescent="0.25">
      <c r="A17" s="276">
        <v>2</v>
      </c>
      <c r="B17" s="282" t="s">
        <v>453</v>
      </c>
      <c r="C17" s="32">
        <f>C18+C19+C20+C21+C22+C23</f>
        <v>11.5</v>
      </c>
      <c r="D17" s="32">
        <f t="shared" ref="D17:Z17" si="1">D18+D19+D20+D21+D22+D23</f>
        <v>13</v>
      </c>
      <c r="E17" s="32">
        <f t="shared" si="1"/>
        <v>0</v>
      </c>
      <c r="F17" s="32">
        <f t="shared" si="1"/>
        <v>0</v>
      </c>
      <c r="G17" s="32">
        <f t="shared" si="1"/>
        <v>11.5</v>
      </c>
      <c r="H17" s="32">
        <f t="shared" si="1"/>
        <v>11.5</v>
      </c>
      <c r="I17" s="32">
        <f t="shared" si="1"/>
        <v>0</v>
      </c>
      <c r="J17" s="32">
        <f t="shared" si="1"/>
        <v>8.5</v>
      </c>
      <c r="K17" s="32">
        <f t="shared" si="1"/>
        <v>0</v>
      </c>
      <c r="L17" s="32">
        <f t="shared" si="1"/>
        <v>0</v>
      </c>
      <c r="M17" s="32">
        <f t="shared" si="1"/>
        <v>0</v>
      </c>
      <c r="N17" s="32">
        <f t="shared" si="1"/>
        <v>3</v>
      </c>
      <c r="O17" s="32">
        <f t="shared" si="1"/>
        <v>0</v>
      </c>
      <c r="P17" s="32">
        <f t="shared" si="1"/>
        <v>11.5</v>
      </c>
      <c r="Q17" s="32">
        <f t="shared" si="1"/>
        <v>6.5</v>
      </c>
      <c r="R17" s="32">
        <f t="shared" si="1"/>
        <v>4</v>
      </c>
      <c r="S17" s="32">
        <f t="shared" si="1"/>
        <v>0</v>
      </c>
      <c r="T17" s="32">
        <f t="shared" si="1"/>
        <v>1</v>
      </c>
      <c r="U17" s="32">
        <f t="shared" si="1"/>
        <v>11.5</v>
      </c>
      <c r="V17" s="32">
        <f t="shared" si="1"/>
        <v>0</v>
      </c>
      <c r="W17" s="32">
        <f t="shared" si="1"/>
        <v>0</v>
      </c>
      <c r="X17" s="32">
        <f t="shared" si="1"/>
        <v>0</v>
      </c>
      <c r="Y17" s="32">
        <f t="shared" si="1"/>
        <v>0</v>
      </c>
      <c r="Z17" s="32">
        <f t="shared" si="1"/>
        <v>0</v>
      </c>
    </row>
    <row r="18" spans="1:26" ht="18.75" x14ac:dyDescent="0.25">
      <c r="A18" s="274"/>
      <c r="B18" s="289" t="s">
        <v>12</v>
      </c>
      <c r="C18" s="191"/>
      <c r="D18" s="191"/>
      <c r="E18" s="191"/>
      <c r="F18" s="191"/>
      <c r="G18" s="191"/>
      <c r="H18" s="194"/>
      <c r="I18" s="191"/>
      <c r="J18" s="191"/>
      <c r="K18" s="191"/>
      <c r="L18" s="191"/>
      <c r="M18" s="278"/>
      <c r="N18" s="191"/>
      <c r="O18" s="191"/>
      <c r="P18" s="194"/>
      <c r="Q18" s="191"/>
      <c r="R18" s="191"/>
      <c r="S18" s="191"/>
      <c r="T18" s="191"/>
      <c r="U18" s="194"/>
      <c r="V18" s="284"/>
      <c r="W18" s="284"/>
      <c r="X18" s="285"/>
      <c r="Y18" s="285"/>
      <c r="Z18" s="288"/>
    </row>
    <row r="19" spans="1:26" ht="18.75" x14ac:dyDescent="0.25">
      <c r="A19" s="275" t="s">
        <v>454</v>
      </c>
      <c r="B19" s="287" t="s">
        <v>455</v>
      </c>
      <c r="C19" s="340">
        <v>4</v>
      </c>
      <c r="D19" s="340">
        <v>4</v>
      </c>
      <c r="E19" s="340"/>
      <c r="F19" s="340"/>
      <c r="G19" s="340">
        <v>4</v>
      </c>
      <c r="H19" s="213">
        <v>4</v>
      </c>
      <c r="I19" s="340"/>
      <c r="J19" s="340">
        <v>3</v>
      </c>
      <c r="K19" s="340"/>
      <c r="L19" s="340"/>
      <c r="M19" s="275"/>
      <c r="N19" s="340">
        <v>1</v>
      </c>
      <c r="O19" s="340"/>
      <c r="P19" s="213">
        <v>4</v>
      </c>
      <c r="Q19" s="340">
        <v>2</v>
      </c>
      <c r="R19" s="340">
        <v>2</v>
      </c>
      <c r="S19" s="340"/>
      <c r="T19" s="340"/>
      <c r="U19" s="213">
        <v>4</v>
      </c>
      <c r="V19" s="192"/>
      <c r="W19" s="192"/>
      <c r="X19" s="190"/>
      <c r="Y19" s="190"/>
      <c r="Z19" s="288"/>
    </row>
    <row r="20" spans="1:26" ht="18.75" x14ac:dyDescent="0.25">
      <c r="A20" s="275" t="s">
        <v>456</v>
      </c>
      <c r="B20" s="287" t="s">
        <v>457</v>
      </c>
      <c r="C20" s="340"/>
      <c r="D20" s="340"/>
      <c r="E20" s="340"/>
      <c r="F20" s="340"/>
      <c r="G20" s="340"/>
      <c r="H20" s="213"/>
      <c r="I20" s="340"/>
      <c r="J20" s="340"/>
      <c r="K20" s="340"/>
      <c r="L20" s="340"/>
      <c r="M20" s="275"/>
      <c r="N20" s="340"/>
      <c r="O20" s="340"/>
      <c r="P20" s="213"/>
      <c r="Q20" s="340"/>
      <c r="R20" s="340"/>
      <c r="S20" s="340"/>
      <c r="T20" s="340"/>
      <c r="U20" s="213"/>
      <c r="V20" s="192"/>
      <c r="W20" s="192"/>
      <c r="X20" s="190"/>
      <c r="Y20" s="190"/>
      <c r="Z20" s="288"/>
    </row>
    <row r="21" spans="1:26" ht="18.75" x14ac:dyDescent="0.25">
      <c r="A21" s="275" t="s">
        <v>458</v>
      </c>
      <c r="B21" s="287" t="s">
        <v>459</v>
      </c>
      <c r="C21" s="340"/>
      <c r="D21" s="340"/>
      <c r="E21" s="340"/>
      <c r="F21" s="340"/>
      <c r="G21" s="340"/>
      <c r="H21" s="213"/>
      <c r="I21" s="340"/>
      <c r="J21" s="340"/>
      <c r="K21" s="340"/>
      <c r="L21" s="340"/>
      <c r="M21" s="275"/>
      <c r="N21" s="340"/>
      <c r="O21" s="340"/>
      <c r="P21" s="213"/>
      <c r="Q21" s="340"/>
      <c r="R21" s="340"/>
      <c r="S21" s="340"/>
      <c r="T21" s="340"/>
      <c r="U21" s="213"/>
      <c r="V21" s="192"/>
      <c r="W21" s="192"/>
      <c r="X21" s="190"/>
      <c r="Y21" s="190"/>
      <c r="Z21" s="288"/>
    </row>
    <row r="22" spans="1:26" ht="18.75" x14ac:dyDescent="0.25">
      <c r="A22" s="275" t="s">
        <v>460</v>
      </c>
      <c r="B22" s="290" t="s">
        <v>461</v>
      </c>
      <c r="C22" s="197"/>
      <c r="D22" s="340"/>
      <c r="E22" s="340"/>
      <c r="F22" s="340"/>
      <c r="G22" s="340"/>
      <c r="H22" s="291"/>
      <c r="I22" s="340"/>
      <c r="J22" s="340"/>
      <c r="K22" s="340"/>
      <c r="L22" s="340"/>
      <c r="M22" s="275"/>
      <c r="N22" s="340"/>
      <c r="O22" s="340"/>
      <c r="P22" s="291"/>
      <c r="Q22" s="340"/>
      <c r="R22" s="340"/>
      <c r="S22" s="340"/>
      <c r="T22" s="340"/>
      <c r="U22" s="213"/>
      <c r="V22" s="192"/>
      <c r="W22" s="192"/>
      <c r="X22" s="190"/>
      <c r="Y22" s="190"/>
      <c r="Z22" s="288"/>
    </row>
    <row r="23" spans="1:26" ht="18.75" x14ac:dyDescent="0.25">
      <c r="A23" s="275" t="s">
        <v>462</v>
      </c>
      <c r="B23" s="290" t="s">
        <v>463</v>
      </c>
      <c r="C23" s="197">
        <v>7.5</v>
      </c>
      <c r="D23" s="340">
        <v>9</v>
      </c>
      <c r="E23" s="340"/>
      <c r="F23" s="340"/>
      <c r="G23" s="340">
        <v>7.5</v>
      </c>
      <c r="H23" s="291">
        <v>7.5</v>
      </c>
      <c r="I23" s="340"/>
      <c r="J23" s="340">
        <v>5.5</v>
      </c>
      <c r="K23" s="340"/>
      <c r="L23" s="340"/>
      <c r="M23" s="275"/>
      <c r="N23" s="340">
        <v>2</v>
      </c>
      <c r="O23" s="340"/>
      <c r="P23" s="291">
        <v>7.5</v>
      </c>
      <c r="Q23" s="340">
        <v>4.5</v>
      </c>
      <c r="R23" s="340">
        <v>2</v>
      </c>
      <c r="S23" s="340"/>
      <c r="T23" s="340">
        <v>1</v>
      </c>
      <c r="U23" s="213">
        <v>7.5</v>
      </c>
      <c r="V23" s="192"/>
      <c r="W23" s="192"/>
      <c r="X23" s="190"/>
      <c r="Y23" s="190"/>
      <c r="Z23" s="288"/>
    </row>
    <row r="24" spans="1:26" ht="56.25" x14ac:dyDescent="0.25">
      <c r="A24" s="277">
        <v>3</v>
      </c>
      <c r="B24" s="292" t="s">
        <v>464</v>
      </c>
      <c r="C24" s="293">
        <v>3.5</v>
      </c>
      <c r="D24" s="343">
        <v>3.5</v>
      </c>
      <c r="E24" s="343"/>
      <c r="F24" s="343">
        <v>1</v>
      </c>
      <c r="G24" s="343">
        <v>3.5</v>
      </c>
      <c r="H24" s="293">
        <v>3.5</v>
      </c>
      <c r="I24" s="343"/>
      <c r="J24" s="343"/>
      <c r="K24" s="343"/>
      <c r="L24" s="343"/>
      <c r="M24" s="279"/>
      <c r="N24" s="343">
        <v>1</v>
      </c>
      <c r="O24" s="343"/>
      <c r="P24" s="293">
        <v>1</v>
      </c>
      <c r="Q24" s="343">
        <v>1</v>
      </c>
      <c r="R24" s="343"/>
      <c r="S24" s="343"/>
      <c r="T24" s="343"/>
      <c r="U24" s="343">
        <v>1</v>
      </c>
      <c r="V24" s="294"/>
      <c r="W24" s="294"/>
      <c r="X24" s="295"/>
      <c r="Y24" s="295"/>
      <c r="Z24" s="288"/>
    </row>
    <row r="25" spans="1:26" ht="18.75" x14ac:dyDescent="0.25">
      <c r="A25" s="274"/>
      <c r="B25" s="296" t="s">
        <v>60</v>
      </c>
      <c r="C25" s="70">
        <v>17.5</v>
      </c>
      <c r="D25" s="70">
        <f>D10+D17+D24</f>
        <v>19.5</v>
      </c>
      <c r="E25" s="70">
        <f t="shared" ref="E25:Z25" si="2">E10+E17+E24</f>
        <v>0</v>
      </c>
      <c r="F25" s="70">
        <f t="shared" si="2"/>
        <v>1</v>
      </c>
      <c r="G25" s="70">
        <f t="shared" si="2"/>
        <v>17.5</v>
      </c>
      <c r="H25" s="70">
        <f t="shared" si="2"/>
        <v>17.5</v>
      </c>
      <c r="I25" s="70">
        <f t="shared" si="2"/>
        <v>0</v>
      </c>
      <c r="J25" s="70">
        <f t="shared" si="2"/>
        <v>10</v>
      </c>
      <c r="K25" s="70">
        <f t="shared" si="2"/>
        <v>0</v>
      </c>
      <c r="L25" s="70">
        <f t="shared" si="2"/>
        <v>0</v>
      </c>
      <c r="M25" s="70">
        <f t="shared" si="2"/>
        <v>0</v>
      </c>
      <c r="N25" s="70">
        <f t="shared" si="2"/>
        <v>5</v>
      </c>
      <c r="O25" s="70">
        <f t="shared" si="2"/>
        <v>0</v>
      </c>
      <c r="P25" s="70">
        <f t="shared" si="2"/>
        <v>15</v>
      </c>
      <c r="Q25" s="70">
        <f t="shared" si="2"/>
        <v>7.5</v>
      </c>
      <c r="R25" s="70">
        <f t="shared" si="2"/>
        <v>5.5</v>
      </c>
      <c r="S25" s="70">
        <f t="shared" si="2"/>
        <v>1</v>
      </c>
      <c r="T25" s="70">
        <f t="shared" si="2"/>
        <v>1</v>
      </c>
      <c r="U25" s="70">
        <f t="shared" si="2"/>
        <v>15</v>
      </c>
      <c r="V25" s="70">
        <f t="shared" si="2"/>
        <v>0</v>
      </c>
      <c r="W25" s="70">
        <f t="shared" si="2"/>
        <v>0</v>
      </c>
      <c r="X25" s="70">
        <f t="shared" si="2"/>
        <v>0</v>
      </c>
      <c r="Y25" s="70">
        <f t="shared" si="2"/>
        <v>1</v>
      </c>
      <c r="Z25" s="70">
        <f t="shared" si="2"/>
        <v>1</v>
      </c>
    </row>
    <row r="26" spans="1:26" x14ac:dyDescent="0.25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spans="1:26" x14ac:dyDescent="0.25">
      <c r="A27" s="129"/>
      <c r="B27" s="387" t="s">
        <v>465</v>
      </c>
      <c r="C27" s="387"/>
      <c r="D27" s="387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  <c r="P27" s="388"/>
      <c r="Q27" s="388"/>
      <c r="R27" s="388"/>
      <c r="S27" s="388"/>
      <c r="T27" s="129"/>
      <c r="U27" s="129"/>
      <c r="V27" s="129"/>
      <c r="W27" s="129"/>
      <c r="X27" s="129"/>
      <c r="Y27" s="129"/>
      <c r="Z27" s="129"/>
    </row>
    <row r="28" spans="1:26" x14ac:dyDescent="0.25">
      <c r="A28" s="129"/>
      <c r="B28" s="388"/>
      <c r="C28" s="388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  <c r="P28" s="388"/>
      <c r="Q28" s="388"/>
      <c r="R28" s="388"/>
      <c r="S28" s="388"/>
      <c r="T28" s="129"/>
      <c r="U28" s="129"/>
      <c r="V28" s="129"/>
      <c r="W28" s="129"/>
      <c r="X28" s="129"/>
      <c r="Y28" s="129"/>
      <c r="Z28" s="129"/>
    </row>
    <row r="29" spans="1:26" x14ac:dyDescent="0.25">
      <c r="A29" s="129"/>
      <c r="B29" s="388"/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  <c r="S29" s="388"/>
      <c r="T29" s="129"/>
      <c r="U29" s="129"/>
      <c r="V29" s="129"/>
      <c r="W29" s="129"/>
      <c r="X29" s="129"/>
      <c r="Y29" s="129"/>
      <c r="Z29" s="129"/>
    </row>
    <row r="30" spans="1:26" x14ac:dyDescent="0.25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2" spans="1:26" ht="15.75" x14ac:dyDescent="0.25">
      <c r="B32" s="89" t="s">
        <v>494</v>
      </c>
    </row>
  </sheetData>
  <mergeCells count="30">
    <mergeCell ref="F6:H6"/>
    <mergeCell ref="I6:P6"/>
    <mergeCell ref="Q6:V6"/>
    <mergeCell ref="W6:Z6"/>
    <mergeCell ref="F7:F8"/>
    <mergeCell ref="G7:G8"/>
    <mergeCell ref="H7:H8"/>
    <mergeCell ref="I7:J7"/>
    <mergeCell ref="K7:L7"/>
    <mergeCell ref="M7:O7"/>
    <mergeCell ref="P7:P8"/>
    <mergeCell ref="Q7:Q8"/>
    <mergeCell ref="R7:R8"/>
    <mergeCell ref="Z7:Z8"/>
    <mergeCell ref="A2:Z2"/>
    <mergeCell ref="A3:Z3"/>
    <mergeCell ref="B27:S29"/>
    <mergeCell ref="S7:S8"/>
    <mergeCell ref="T7:T8"/>
    <mergeCell ref="U7:U8"/>
    <mergeCell ref="W7:W8"/>
    <mergeCell ref="X7:X8"/>
    <mergeCell ref="Y7:Y8"/>
    <mergeCell ref="X4:Z4"/>
    <mergeCell ref="A5:A8"/>
    <mergeCell ref="B5:B8"/>
    <mergeCell ref="C5:C8"/>
    <mergeCell ref="D5:D8"/>
    <mergeCell ref="E5:E8"/>
    <mergeCell ref="F5:Z5"/>
  </mergeCells>
  <pageMargins left="0" right="0" top="0.39370078740157483" bottom="0" header="0.31496062992125984" footer="0.31496062992125984"/>
  <pageSetup paperSize="9" scale="4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view="pageBreakPreview" zoomScale="60" zoomScaleNormal="85" workbookViewId="0">
      <selection activeCell="A4" sqref="A4:J4"/>
    </sheetView>
  </sheetViews>
  <sheetFormatPr defaultRowHeight="15" x14ac:dyDescent="0.25"/>
  <cols>
    <col min="2" max="2" width="41.28515625" customWidth="1"/>
    <col min="3" max="3" width="21.28515625" customWidth="1"/>
    <col min="4" max="4" width="14.85546875" customWidth="1"/>
    <col min="5" max="5" width="13.140625" customWidth="1"/>
    <col min="6" max="6" width="11.85546875" customWidth="1"/>
    <col min="7" max="7" width="13.7109375" customWidth="1"/>
    <col min="8" max="8" width="13.42578125" customWidth="1"/>
    <col min="9" max="9" width="19.7109375" customWidth="1"/>
    <col min="10" max="10" width="20.85546875" customWidth="1"/>
  </cols>
  <sheetData>
    <row r="1" spans="1:10" x14ac:dyDescent="0.25">
      <c r="H1" s="398"/>
      <c r="I1" s="398"/>
      <c r="J1" s="398"/>
    </row>
    <row r="2" spans="1:10" x14ac:dyDescent="0.25">
      <c r="H2" s="398"/>
      <c r="I2" s="398"/>
      <c r="J2" s="398"/>
    </row>
    <row r="3" spans="1:10" ht="18.75" x14ac:dyDescent="0.3">
      <c r="C3" s="399"/>
      <c r="D3" s="399"/>
      <c r="E3" s="399"/>
      <c r="F3" s="399"/>
      <c r="G3" s="399"/>
      <c r="H3" s="399"/>
      <c r="J3" s="51"/>
    </row>
    <row r="4" spans="1:10" ht="42" customHeight="1" x14ac:dyDescent="0.25">
      <c r="A4" s="371" t="s">
        <v>522</v>
      </c>
      <c r="B4" s="371"/>
      <c r="C4" s="371"/>
      <c r="D4" s="371"/>
      <c r="E4" s="371"/>
      <c r="F4" s="371"/>
      <c r="G4" s="371"/>
      <c r="H4" s="371"/>
      <c r="I4" s="371"/>
      <c r="J4" s="371"/>
    </row>
    <row r="5" spans="1:10" x14ac:dyDescent="0.25">
      <c r="J5" s="314" t="s">
        <v>83</v>
      </c>
    </row>
    <row r="6" spans="1:10" ht="15.75" x14ac:dyDescent="0.25">
      <c r="A6" s="373" t="s">
        <v>58</v>
      </c>
      <c r="B6" s="378" t="s">
        <v>84</v>
      </c>
      <c r="C6" s="378" t="s">
        <v>85</v>
      </c>
      <c r="D6" s="400" t="s">
        <v>86</v>
      </c>
      <c r="E6" s="401" t="s">
        <v>28</v>
      </c>
      <c r="F6" s="401"/>
      <c r="G6" s="401"/>
      <c r="H6" s="378" t="s">
        <v>87</v>
      </c>
      <c r="I6" s="378" t="s">
        <v>88</v>
      </c>
      <c r="J6" s="378" t="s">
        <v>89</v>
      </c>
    </row>
    <row r="7" spans="1:10" ht="125.25" customHeight="1" x14ac:dyDescent="0.25">
      <c r="A7" s="373"/>
      <c r="B7" s="378"/>
      <c r="C7" s="378"/>
      <c r="D7" s="400"/>
      <c r="E7" s="53" t="s">
        <v>90</v>
      </c>
      <c r="F7" s="53" t="s">
        <v>91</v>
      </c>
      <c r="G7" s="319" t="s">
        <v>92</v>
      </c>
      <c r="H7" s="378"/>
      <c r="I7" s="378"/>
      <c r="J7" s="378"/>
    </row>
    <row r="8" spans="1:10" ht="15.75" x14ac:dyDescent="0.25">
      <c r="A8" s="2" t="s">
        <v>25</v>
      </c>
      <c r="B8" s="19" t="s">
        <v>1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7</v>
      </c>
      <c r="H8" s="2" t="s">
        <v>8</v>
      </c>
      <c r="I8" s="2" t="s">
        <v>9</v>
      </c>
      <c r="J8" s="2" t="s">
        <v>10</v>
      </c>
    </row>
    <row r="9" spans="1:10" ht="47.25" x14ac:dyDescent="0.25">
      <c r="A9" s="115">
        <v>1</v>
      </c>
      <c r="B9" s="127" t="s">
        <v>171</v>
      </c>
      <c r="C9" s="126" t="s">
        <v>170</v>
      </c>
      <c r="D9" s="114">
        <v>543</v>
      </c>
      <c r="E9" s="114">
        <v>358</v>
      </c>
      <c r="F9" s="114">
        <v>57</v>
      </c>
      <c r="G9" s="114">
        <v>128</v>
      </c>
      <c r="H9" s="114" t="s">
        <v>94</v>
      </c>
      <c r="I9" s="126" t="s">
        <v>93</v>
      </c>
      <c r="J9" s="126"/>
    </row>
    <row r="13" spans="1:10" ht="18.75" x14ac:dyDescent="0.25">
      <c r="A13" s="381" t="s">
        <v>495</v>
      </c>
      <c r="B13" s="381"/>
      <c r="C13" s="381"/>
      <c r="D13" s="381"/>
      <c r="E13" s="381"/>
      <c r="F13" s="381"/>
      <c r="G13" s="381"/>
      <c r="H13" s="381"/>
      <c r="I13" s="381"/>
      <c r="J13" s="381"/>
    </row>
  </sheetData>
  <mergeCells count="13">
    <mergeCell ref="A13:J13"/>
    <mergeCell ref="H1:J1"/>
    <mergeCell ref="H2:J2"/>
    <mergeCell ref="C3:H3"/>
    <mergeCell ref="A6:A7"/>
    <mergeCell ref="B6:B7"/>
    <mergeCell ref="C6:C7"/>
    <mergeCell ref="D6:D7"/>
    <mergeCell ref="E6:G6"/>
    <mergeCell ref="H6:H7"/>
    <mergeCell ref="A4:J4"/>
    <mergeCell ref="I6:I7"/>
    <mergeCell ref="J6:J7"/>
  </mergeCells>
  <pageMargins left="1.1811023622047245" right="0" top="0" bottom="0.78740157480314965" header="0.31496062992125984" footer="0.31496062992125984"/>
  <pageSetup paperSize="9"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="70" zoomScaleNormal="70" workbookViewId="0">
      <selection activeCell="A3" sqref="A3:K3"/>
    </sheetView>
  </sheetViews>
  <sheetFormatPr defaultRowHeight="15" x14ac:dyDescent="0.25"/>
  <cols>
    <col min="2" max="2" width="26.5703125" customWidth="1"/>
    <col min="3" max="3" width="17.28515625" customWidth="1"/>
    <col min="4" max="4" width="14.85546875" customWidth="1"/>
    <col min="5" max="5" width="18.42578125" customWidth="1"/>
    <col min="6" max="6" width="31.28515625" customWidth="1"/>
    <col min="7" max="7" width="18.7109375" customWidth="1"/>
    <col min="8" max="8" width="12" customWidth="1"/>
    <col min="9" max="9" width="14.140625" customWidth="1"/>
    <col min="10" max="10" width="16.28515625" customWidth="1"/>
    <col min="11" max="11" width="22.85546875" customWidth="1"/>
  </cols>
  <sheetData>
    <row r="1" spans="1:11" ht="15.75" x14ac:dyDescent="0.25">
      <c r="A1" s="336"/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ht="15.75" x14ac:dyDescent="0.25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</row>
    <row r="3" spans="1:11" ht="58.5" customHeight="1" x14ac:dyDescent="0.25">
      <c r="A3" s="405" t="s">
        <v>523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</row>
    <row r="4" spans="1:11" ht="15.75" x14ac:dyDescent="0.25">
      <c r="A4" s="336"/>
      <c r="B4" s="336"/>
      <c r="C4" s="336"/>
      <c r="D4" s="336"/>
      <c r="E4" s="336"/>
      <c r="F4" s="336"/>
      <c r="G4" s="336"/>
      <c r="H4" s="336"/>
      <c r="I4" s="336"/>
      <c r="J4" s="336"/>
      <c r="K4" s="335" t="s">
        <v>500</v>
      </c>
    </row>
    <row r="5" spans="1:11" ht="15.75" x14ac:dyDescent="0.25">
      <c r="A5" s="378" t="s">
        <v>24</v>
      </c>
      <c r="B5" s="378" t="s">
        <v>501</v>
      </c>
      <c r="C5" s="406" t="s">
        <v>502</v>
      </c>
      <c r="D5" s="406" t="s">
        <v>503</v>
      </c>
      <c r="E5" s="378" t="s">
        <v>504</v>
      </c>
      <c r="F5" s="378"/>
      <c r="G5" s="378"/>
      <c r="H5" s="378"/>
      <c r="I5" s="378"/>
      <c r="J5" s="378"/>
      <c r="K5" s="378"/>
    </row>
    <row r="6" spans="1:11" ht="15.75" x14ac:dyDescent="0.25">
      <c r="A6" s="378"/>
      <c r="B6" s="378"/>
      <c r="C6" s="406"/>
      <c r="D6" s="406"/>
      <c r="E6" s="378" t="s">
        <v>505</v>
      </c>
      <c r="F6" s="378" t="s">
        <v>506</v>
      </c>
      <c r="G6" s="378"/>
      <c r="H6" s="378"/>
      <c r="I6" s="378"/>
      <c r="J6" s="378"/>
      <c r="K6" s="378" t="s">
        <v>507</v>
      </c>
    </row>
    <row r="7" spans="1:11" ht="15.75" x14ac:dyDescent="0.25">
      <c r="A7" s="378"/>
      <c r="B7" s="378"/>
      <c r="C7" s="406"/>
      <c r="D7" s="406"/>
      <c r="E7" s="378"/>
      <c r="F7" s="378" t="s">
        <v>508</v>
      </c>
      <c r="G7" s="401" t="s">
        <v>509</v>
      </c>
      <c r="H7" s="401"/>
      <c r="I7" s="401"/>
      <c r="J7" s="401"/>
      <c r="K7" s="378"/>
    </row>
    <row r="8" spans="1:11" ht="96.75" customHeight="1" x14ac:dyDescent="0.25">
      <c r="A8" s="378"/>
      <c r="B8" s="378"/>
      <c r="C8" s="406"/>
      <c r="D8" s="406"/>
      <c r="E8" s="378"/>
      <c r="F8" s="378"/>
      <c r="G8" s="337" t="s">
        <v>510</v>
      </c>
      <c r="H8" s="337" t="s">
        <v>511</v>
      </c>
      <c r="I8" s="337" t="s">
        <v>512</v>
      </c>
      <c r="J8" s="334" t="s">
        <v>513</v>
      </c>
      <c r="K8" s="378"/>
    </row>
    <row r="9" spans="1:11" ht="15.75" x14ac:dyDescent="0.25">
      <c r="A9" s="19" t="s">
        <v>25</v>
      </c>
      <c r="B9" s="19" t="s">
        <v>1</v>
      </c>
      <c r="C9" s="19" t="s">
        <v>2</v>
      </c>
      <c r="D9" s="19" t="s">
        <v>3</v>
      </c>
      <c r="E9" s="19" t="s">
        <v>4</v>
      </c>
      <c r="F9" s="19" t="s">
        <v>5</v>
      </c>
      <c r="G9" s="19" t="s">
        <v>6</v>
      </c>
      <c r="H9" s="19" t="s">
        <v>7</v>
      </c>
      <c r="I9" s="19" t="s">
        <v>8</v>
      </c>
      <c r="J9" s="19" t="s">
        <v>9</v>
      </c>
      <c r="K9" s="19" t="s">
        <v>10</v>
      </c>
    </row>
    <row r="10" spans="1:11" ht="18.75" x14ac:dyDescent="0.25">
      <c r="A10" s="402" t="s">
        <v>96</v>
      </c>
      <c r="B10" s="403"/>
      <c r="C10" s="403"/>
      <c r="D10" s="403"/>
      <c r="E10" s="403"/>
      <c r="F10" s="403"/>
      <c r="G10" s="403"/>
      <c r="H10" s="403"/>
      <c r="I10" s="403"/>
      <c r="J10" s="403"/>
      <c r="K10" s="404"/>
    </row>
    <row r="11" spans="1:11" ht="30" x14ac:dyDescent="0.25">
      <c r="A11" s="58">
        <v>1</v>
      </c>
      <c r="B11" s="58" t="s">
        <v>97</v>
      </c>
      <c r="C11" s="60">
        <v>0</v>
      </c>
      <c r="D11" s="60">
        <v>13</v>
      </c>
      <c r="E11" s="60">
        <v>13</v>
      </c>
      <c r="F11" s="58" t="s">
        <v>98</v>
      </c>
      <c r="G11" s="60"/>
      <c r="H11" s="60"/>
      <c r="I11" s="60"/>
      <c r="J11" s="60"/>
      <c r="K11" s="60"/>
    </row>
    <row r="12" spans="1:11" ht="30" x14ac:dyDescent="0.25">
      <c r="A12" s="50">
        <v>2</v>
      </c>
      <c r="B12" s="50" t="s">
        <v>99</v>
      </c>
      <c r="C12" s="50"/>
      <c r="D12" s="50">
        <v>32</v>
      </c>
      <c r="E12" s="50">
        <v>32</v>
      </c>
      <c r="F12" s="50" t="s">
        <v>98</v>
      </c>
      <c r="G12" s="50"/>
      <c r="H12" s="50"/>
      <c r="I12" s="50"/>
      <c r="J12" s="54"/>
      <c r="K12" s="50"/>
    </row>
    <row r="13" spans="1:11" ht="30" x14ac:dyDescent="0.25">
      <c r="A13" s="50">
        <v>3</v>
      </c>
      <c r="B13" s="50" t="s">
        <v>100</v>
      </c>
      <c r="C13" s="50">
        <v>5</v>
      </c>
      <c r="D13" s="50">
        <v>4</v>
      </c>
      <c r="E13" s="50">
        <v>9</v>
      </c>
      <c r="F13" s="50" t="s">
        <v>98</v>
      </c>
      <c r="G13" s="50"/>
      <c r="H13" s="50"/>
      <c r="I13" s="50"/>
      <c r="J13" s="54"/>
      <c r="K13" s="50"/>
    </row>
    <row r="14" spans="1:11" ht="30" x14ac:dyDescent="0.25">
      <c r="A14" s="50">
        <v>4</v>
      </c>
      <c r="B14" s="119" t="s">
        <v>101</v>
      </c>
      <c r="C14" s="119">
        <v>4</v>
      </c>
      <c r="D14" s="119">
        <v>4</v>
      </c>
      <c r="E14" s="50">
        <v>8</v>
      </c>
      <c r="F14" s="50" t="s">
        <v>98</v>
      </c>
      <c r="G14" s="50"/>
      <c r="H14" s="50"/>
      <c r="I14" s="50"/>
      <c r="J14" s="54"/>
      <c r="K14" s="50"/>
    </row>
    <row r="15" spans="1:11" ht="30" x14ac:dyDescent="0.25">
      <c r="A15" s="50">
        <v>5</v>
      </c>
      <c r="B15" s="50" t="s">
        <v>102</v>
      </c>
      <c r="C15" s="50">
        <v>1</v>
      </c>
      <c r="D15" s="50">
        <v>1</v>
      </c>
      <c r="E15" s="50">
        <v>2</v>
      </c>
      <c r="F15" s="50" t="s">
        <v>98</v>
      </c>
      <c r="G15" s="50"/>
      <c r="H15" s="50"/>
      <c r="I15" s="50"/>
      <c r="J15" s="54"/>
      <c r="K15" s="50"/>
    </row>
    <row r="16" spans="1:11" ht="30" x14ac:dyDescent="0.25">
      <c r="A16" s="50">
        <v>6</v>
      </c>
      <c r="B16" s="50" t="s">
        <v>95</v>
      </c>
      <c r="C16" s="50"/>
      <c r="D16" s="50">
        <v>1</v>
      </c>
      <c r="E16" s="50">
        <v>1</v>
      </c>
      <c r="F16" s="50" t="s">
        <v>98</v>
      </c>
      <c r="G16" s="50"/>
      <c r="H16" s="50"/>
      <c r="I16" s="50"/>
      <c r="J16" s="54"/>
      <c r="K16" s="50"/>
    </row>
    <row r="17" spans="1:11" ht="30" x14ac:dyDescent="0.25">
      <c r="A17" s="50">
        <v>7</v>
      </c>
      <c r="B17" s="50" t="s">
        <v>103</v>
      </c>
      <c r="C17" s="50">
        <v>1</v>
      </c>
      <c r="D17" s="50">
        <v>4</v>
      </c>
      <c r="E17" s="50">
        <v>5</v>
      </c>
      <c r="F17" s="50" t="s">
        <v>98</v>
      </c>
      <c r="G17" s="50"/>
      <c r="H17" s="50"/>
      <c r="I17" s="50"/>
      <c r="J17" s="54"/>
      <c r="K17" s="50"/>
    </row>
    <row r="18" spans="1:11" ht="30" x14ac:dyDescent="0.25">
      <c r="A18" s="50">
        <v>8</v>
      </c>
      <c r="B18" s="50" t="s">
        <v>104</v>
      </c>
      <c r="C18" s="50"/>
      <c r="D18" s="50">
        <v>1</v>
      </c>
      <c r="E18" s="50">
        <v>1</v>
      </c>
      <c r="F18" s="50" t="s">
        <v>98</v>
      </c>
      <c r="G18" s="50"/>
      <c r="H18" s="50"/>
      <c r="I18" s="50"/>
      <c r="J18" s="54"/>
      <c r="K18" s="50"/>
    </row>
    <row r="19" spans="1:11" ht="30" x14ac:dyDescent="0.25">
      <c r="A19" s="50">
        <v>9</v>
      </c>
      <c r="B19" s="50" t="s">
        <v>105</v>
      </c>
      <c r="C19" s="50">
        <v>1</v>
      </c>
      <c r="D19" s="50"/>
      <c r="E19" s="50">
        <v>1</v>
      </c>
      <c r="F19" s="50" t="s">
        <v>98</v>
      </c>
      <c r="G19" s="50"/>
      <c r="H19" s="50"/>
      <c r="I19" s="50"/>
      <c r="J19" s="54"/>
      <c r="K19" s="50"/>
    </row>
    <row r="20" spans="1:11" ht="15.75" x14ac:dyDescent="0.25">
      <c r="A20" s="55"/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2" spans="1:11" ht="15.75" x14ac:dyDescent="0.25">
      <c r="B22" s="331" t="s">
        <v>495</v>
      </c>
      <c r="C22" s="332"/>
      <c r="D22" s="332"/>
      <c r="E22" s="332"/>
      <c r="F22" s="332"/>
    </row>
  </sheetData>
  <mergeCells count="12">
    <mergeCell ref="A10:K10"/>
    <mergeCell ref="A3:K3"/>
    <mergeCell ref="A5:A8"/>
    <mergeCell ref="B5:B8"/>
    <mergeCell ref="C5:C8"/>
    <mergeCell ref="D5:D8"/>
    <mergeCell ref="E5:K5"/>
    <mergeCell ref="E6:E8"/>
    <mergeCell ref="F6:J6"/>
    <mergeCell ref="K6:K8"/>
    <mergeCell ref="F7:F8"/>
    <mergeCell ref="G7:J7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14</vt:i4>
      </vt:variant>
    </vt:vector>
  </HeadingPairs>
  <TitlesOfParts>
    <vt:vector size="29" baseType="lpstr">
      <vt:lpstr>1-ilova</vt:lpstr>
      <vt:lpstr>2-ilova</vt:lpstr>
      <vt:lpstr>3-ilova</vt:lpstr>
      <vt:lpstr>4-ilova</vt:lpstr>
      <vt:lpstr>5-ilova</vt:lpstr>
      <vt:lpstr>6-ilova</vt:lpstr>
      <vt:lpstr>7-ilova</vt:lpstr>
      <vt:lpstr>8-ilova</vt:lpstr>
      <vt:lpstr>9-ilova</vt:lpstr>
      <vt:lpstr>10-ilova</vt:lpstr>
      <vt:lpstr>11-ilova</vt:lpstr>
      <vt:lpstr>12-ilova</vt:lpstr>
      <vt:lpstr>13-ilova</vt:lpstr>
      <vt:lpstr>14-ilova</vt:lpstr>
      <vt:lpstr>15-ilova</vt:lpstr>
      <vt:lpstr>'10-ilova'!Область_печати</vt:lpstr>
      <vt:lpstr>'11-ilova'!Область_печати</vt:lpstr>
      <vt:lpstr>'12-ilova'!Область_печати</vt:lpstr>
      <vt:lpstr>'13-ilova'!Область_печати</vt:lpstr>
      <vt:lpstr>'14-ilova'!Область_печати</vt:lpstr>
      <vt:lpstr>'15-ilova'!Область_печати</vt:lpstr>
      <vt:lpstr>'1-ilova'!Область_печати</vt:lpstr>
      <vt:lpstr>'2-ilova'!Область_печати</vt:lpstr>
      <vt:lpstr>'3-ilova'!Область_печати</vt:lpstr>
      <vt:lpstr>'4-ilova'!Область_печати</vt:lpstr>
      <vt:lpstr>'5-ilova'!Область_печати</vt:lpstr>
      <vt:lpstr>'6-ilova'!Область_печати</vt:lpstr>
      <vt:lpstr>'7-ilova'!Область_печати</vt:lpstr>
      <vt:lpstr>'8-ilova'!Область_печати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2024-07-04T13:08:14Z</cp:lastPrinted>
  <dcterms:created xsi:type="dcterms:W3CDTF">2023-03-23T12:10:12Z</dcterms:created>
  <dcterms:modified xsi:type="dcterms:W3CDTF">2001-12-31T22:17:54Z</dcterms:modified>
</cp:coreProperties>
</file>